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<sst xmlns="http://schemas.openxmlformats.org/spreadsheetml/2006/main" count="1754" uniqueCount="650">
  <si>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</si>
  <si>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</si>
  <si>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</si>
  <si>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</si>
  <si>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</si>
  <si>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</si>
  <si>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>00010800000000000000</t>
  </si>
  <si>
    <t xml:space="preserve">     ГОСУДАРСТВЕННАЯ ПОШЛИНА</t>
  </si>
  <si>
    <t>18210803010011000110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</si>
  <si>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</si>
  <si>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18210907050051000110</t>
  </si>
  <si>
    <t xml:space="preserve">    ЗАДОЛЖЕННОСТЬ ПО ОТМЕННЫМ НАЛОГАМ,СБОРАМ И ИНЫМ ОБЯЗАТЕЛЬНЫМ ПЛАТЕЖАМ</t>
  </si>
  <si>
    <t>90111100000000000000</t>
  </si>
  <si>
    <t>к постановлению главы</t>
  </si>
  <si>
    <t>Исполнено в рублях</t>
  </si>
  <si>
    <t>00011300000000000000</t>
  </si>
  <si>
    <t>00011301995050000130</t>
  </si>
  <si>
    <t>90611301995050004130</t>
  </si>
  <si>
    <t>90611701050050000180</t>
  </si>
  <si>
    <t>90120202009050000151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</si>
  <si>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(ОБ), в том числе: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</si>
  <si>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</si>
  <si>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>90120204014050000151</t>
  </si>
  <si>
    <t>90621905000050000151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</si>
  <si>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</si>
  <si>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</si>
  <si>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</si>
  <si>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</si>
  <si>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 xml:space="preserve">     Доходы от сдачи в аренду объектов нежилого фонда муниципальных районов, находящегося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</si>
  <si>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Доходы от реализаци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</si>
  <si>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18210102010011000110</t>
  </si>
  <si>
    <t>18210102010012000110</t>
  </si>
  <si>
    <t>18210102010013000110</t>
  </si>
  <si>
    <t>18210102010014000110</t>
  </si>
  <si>
    <t>18210102020011000110</t>
  </si>
  <si>
    <t>18210102020012000110</t>
  </si>
  <si>
    <t>18210102020013000110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</si>
  <si>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</si>
  <si>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(налог)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</si>
  <si>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</si>
  <si>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</si>
  <si>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</si>
  <si>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</si>
  <si>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18210102040011000110</t>
  </si>
  <si>
    <t xml:space="preserve">      Единый налог на вмененный доход для отдельных видов деятельности (налог)</t>
  </si>
  <si>
    <t>18210502010022000110</t>
  </si>
  <si>
    <t xml:space="preserve">      Единый налог на вмененный доход для отдельных видов деятельности (пени)</t>
  </si>
  <si>
    <t>18210502010023000110</t>
  </si>
  <si>
    <t xml:space="preserve">      Единый налог на вмененный доход для отдельных видов деятельности (штрафы)</t>
  </si>
  <si>
    <t xml:space="preserve">      Единый налог на вмененный доход для отдельных видов деятельности (за налоговые периоды, истекшие до 1 января 2011 года) (налог)</t>
  </si>
  <si>
    <t>18210502020022000110</t>
  </si>
  <si>
    <t xml:space="preserve">      Единый налог на вмененный доход для отдельных видов деятельности (за налоговые периоды, истекшие до 1 января 2011 года) (пени)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</si>
  <si>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</si>
  <si>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 (штрафы)</t>
  </si>
  <si>
    <t xml:space="preserve">      Единый сельскохозяйственный налог (налог)</t>
  </si>
  <si>
    <t>18210503010012000110</t>
  </si>
  <si>
    <t xml:space="preserve">      Единый сельскохозяйственный налог (пени)</t>
  </si>
  <si>
    <t xml:space="preserve">      Единый сельскохозяйственный налог (за налоговые периоды, истекшие до 1 января 2011 года) (налог)</t>
  </si>
  <si>
    <t>18210503020012000110</t>
  </si>
  <si>
    <t xml:space="preserve">      Единый сельскохозяйственный налог (за налоговые периоды, истекшие до 1 января 2011 года) (пени)</t>
  </si>
  <si>
    <t>18210503020013000110</t>
  </si>
  <si>
    <t xml:space="preserve">      Единый сельскохозяйственный налог (за налоговые периоды, истекшие до 1 января 2011 года) (штрафы)</t>
  </si>
  <si>
    <t>90611302995050001130</t>
  </si>
  <si>
    <t>Прочие доходы от компенсации затрат бюджетов МР (в части возврата дебиторской задолженности прошлых лет)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</si>
  <si>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</si>
  <si>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</si>
  <si>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Федерации(налог)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</si>
  <si>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</si>
  <si>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</si>
  <si>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Федерации(прочие)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</si>
  <si>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Федерации(налог)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</si>
  <si>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(пени)</t>
  </si>
  <si>
    <t>муниципального образования</t>
  </si>
  <si>
    <t>Сумма средств предусмотренная на 2013 год в решении о местном бюджете, в  рублях</t>
  </si>
  <si>
    <t>18210503010013000110</t>
  </si>
  <si>
    <t xml:space="preserve">      Единый сельскохозяйственный налог (штрафы)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</si>
  <si>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</si>
  <si>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</si>
  <si>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</si>
  <si>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 xml:space="preserve">      Налог, взимаемый в связи с применением патентной системы налогообложения (налог)</t>
  </si>
  <si>
    <t>18210504020022000110</t>
  </si>
  <si>
    <t xml:space="preserve">      Налог, взимаемый в связи с применением патентной системы налогообложения (пени)</t>
  </si>
  <si>
    <t>18210504020023000110</t>
  </si>
  <si>
    <t xml:space="preserve">      Налог, взимаемый в связи с применением патентной системы налогообложения (штрафы)</t>
  </si>
  <si>
    <t xml:space="preserve">     Субсидии на софинансирование долгосрочных  муниципальных целевых программ, направленных на  поддержку малого и среднего предпринимательства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</si>
  <si>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</si>
  <si>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</si>
  <si>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</si>
  <si>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</si>
  <si>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местным бюджетам по Подпрограмме "Обеспечение жильем молодых семей" ОЦП "Разаитие жилищного комплекса в СО" на 2011-2015 годы 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</si>
  <si>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</t>
  </si>
  <si>
    <t>00021800000000000000</t>
  </si>
  <si>
    <t xml:space="preserve">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</si>
  <si>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90121805010050000151</t>
  </si>
  <si>
    <t xml:space="preserve">    Доходы бюджетов муниципальных районов от возрата остатков субсидий, субвенций и иных межбюджетных трансфертов, имеющих целевое назначение, прошлых лет из бюджетов поселений</t>
  </si>
  <si>
    <t>901 01 06 04 01 05 0000 810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</si>
  <si>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(штрафы)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</si>
  <si>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</si>
  <si>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</si>
  <si>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</si>
  <si>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</si>
  <si>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</si>
  <si>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</si>
  <si>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>90111105035050000120</t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</si>
  <si>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</si>
  <si>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</si>
  <si>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</si>
  <si>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</si>
  <si>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90111109045050003120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</si>
  <si>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</si>
  <si>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</si>
  <si>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</si>
  <si>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</si>
  <si>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</si>
  <si>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</si>
  <si>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</si>
  <si>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</si>
  <si>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</si>
  <si>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</si>
  <si>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</si>
  <si>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</si>
  <si>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</si>
  <si>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</si>
  <si>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04811201050016000120</t>
  </si>
  <si>
    <t xml:space="preserve">     Плата за иные виды негативного воздействия на окружающую среду</t>
  </si>
  <si>
    <t xml:space="preserve">     ДОХОДЫ ОТ ОКАЗАНИЯ ПЛАТНЫХ УСЛУГ И КОМПЕНСАЦИИ ЗАТРАТ ГОСУДАРСТВА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</si>
  <si>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</si>
  <si>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</si>
  <si>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</si>
  <si>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</si>
  <si>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</si>
  <si>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</si>
  <si>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</si>
  <si>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90111402052050000440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</si>
  <si>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</si>
  <si>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</si>
  <si>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</si>
  <si>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САНКЦИИ,ВОЗМЕЩЕНИЕ УЩЕРБА</t>
  </si>
  <si>
    <t>04511690050050000140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</si>
  <si>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</si>
  <si>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90111700000000000000</t>
  </si>
  <si>
    <t xml:space="preserve">    ПРОЧИЕ НЕНАЛОГОВЫЕ ДОХОДЫ</t>
  </si>
  <si>
    <t>90111701050050000180</t>
  </si>
  <si>
    <t xml:space="preserve">    Невыясненные поступления,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</si>
  <si>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</si>
  <si>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</si>
  <si>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</si>
  <si>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</si>
  <si>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</si>
  <si>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</si>
  <si>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</si>
  <si>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</si>
  <si>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</si>
  <si>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</si>
  <si>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</si>
  <si>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</si>
  <si>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</si>
  <si>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</si>
  <si>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</si>
  <si>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</si>
  <si>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</si>
  <si>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</si>
  <si>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</si>
  <si>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организацию отдыха детей в каникулярное время </t>
  </si>
  <si>
    <t>7956700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</si>
  <si>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</si>
  <si>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>90820202999050000151</t>
  </si>
  <si>
    <t>4219911</t>
  </si>
  <si>
    <t xml:space="preserve">      Физическая культура</t>
  </si>
  <si>
    <t>1101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</si>
  <si>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</si>
  <si>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</si>
  <si>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</si>
  <si>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</si>
  <si>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</si>
  <si>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</si>
  <si>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</si>
  <si>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</si>
  <si>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</si>
  <si>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</si>
  <si>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</si>
  <si>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</si>
  <si>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>в рублях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</si>
  <si>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</si>
  <si>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</si>
  <si>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</si>
  <si>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</si>
  <si>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</si>
  <si>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</si>
  <si>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</si>
  <si>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</si>
  <si>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</si>
  <si>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</si>
  <si>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00020204000000000151</t>
  </si>
  <si>
    <t xml:space="preserve">      ИНЫЕ МЕЖБЮДЖЕТНЫЕ ТРАНСФЕРТЫ</t>
  </si>
  <si>
    <t>00020204000050000151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</si>
  <si>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</si>
  <si>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</si>
  <si>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00021900000000000000</t>
  </si>
  <si>
    <t xml:space="preserve">   ВОЗВРАТ ОСТАТКОВ СУБСИДИЙ, СУБВЕНЦИЙ И ИНЫХ МЕЖБЮДЖЕТНЫХ ТРАНСФЕРТОВ, ИМЕЮЩИХ ЦЕЛЕВОЕ НАЗНАЧЕНИЕ, ПРОШЛЫХ ЛЕТ</t>
  </si>
  <si>
    <t>90121905000050000151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</si>
  <si>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</si>
  <si>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</si>
  <si>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</si>
  <si>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</si>
  <si>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r>
      <t xml:space="preserve">      Прочие доходы от оказания платных услуг (работ) получателями средств бюджетов муниципальных районов,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</si>
  <si>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</si>
  <si>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</si>
  <si>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</si>
  <si>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</si>
  <si>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Молодежная политика и оздоровление детей</t>
  </si>
  <si>
    <t xml:space="preserve">        Мероприятия по проведению оздоровительной кампании детей</t>
  </si>
  <si>
    <t xml:space="preserve">      Другие вопросы в области образования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</si>
  <si>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</si>
  <si>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КУЛЬТУРА, КИНЕМАТОГРАФИЯ</t>
  </si>
  <si>
    <t xml:space="preserve">      Культура</t>
  </si>
  <si>
    <t xml:space="preserve">        Дворцы и дома культуры, другие учреждения культуры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</si>
  <si>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</si>
  <si>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</si>
  <si>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</si>
  <si>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</si>
  <si>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</si>
  <si>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пенсионное обеспечения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</si>
  <si>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</si>
  <si>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</si>
  <si>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</si>
  <si>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</si>
  <si>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</si>
  <si>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</si>
  <si>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Социальные выплаты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</si>
  <si>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</si>
  <si>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Подпрограмма «Обеспечение жильем молодых семей»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</si>
  <si>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</si>
  <si>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</si>
  <si>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</si>
  <si>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    Центры спортивной подготовки (сборные команды)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</si>
  <si>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</si>
  <si>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</si>
  <si>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</si>
  <si>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</t>
  </si>
  <si>
    <t xml:space="preserve">          Выравнивание бюджетной обеспеченности поселений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</si>
  <si>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</si>
  <si>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</si>
  <si>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</si>
  <si>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 xml:space="preserve">      Прочие межбюджетные трансферты общего характера</t>
  </si>
  <si>
    <t xml:space="preserve">        Руководство и управление в сфере установленных функций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</si>
  <si>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</si>
  <si>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</si>
  <si>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</si>
  <si>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</si>
  <si>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</si>
  <si>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Код целевой статьи</t>
  </si>
  <si>
    <t>Сумма средств, предусмотренная на 2013 год в Решении о местном бюджете, в рублях</t>
  </si>
  <si>
    <t xml:space="preserve">          Проведение выборов главы муниципального образования</t>
  </si>
  <si>
    <t>0200003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</si>
  <si>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</si>
  <si>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</si>
  <si>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</si>
  <si>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</si>
  <si>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</si>
  <si>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</si>
  <si>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</si>
  <si>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</si>
  <si>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</si>
  <si>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</si>
  <si>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</si>
  <si>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</si>
  <si>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</si>
  <si>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Организационно-воспитательная работа с молодежью</t>
  </si>
  <si>
    <t>4310000</t>
  </si>
  <si>
    <t>4319900</t>
  </si>
  <si>
    <t>в процентах к сумме средств, отраженных в графе 6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</si>
  <si>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</si>
  <si>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</si>
  <si>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</si>
  <si>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</si>
  <si>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</si>
  <si>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</si>
  <si>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</si>
  <si>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</si>
  <si>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</si>
  <si>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  Подпрограмма "Чистая вода"</t>
  </si>
  <si>
    <t>8260300</t>
  </si>
  <si>
    <t xml:space="preserve">муниципального образования </t>
  </si>
  <si>
    <t>Номер строки</t>
  </si>
  <si>
    <t>Код раздела, подраз-дела</t>
  </si>
  <si>
    <t>Исполненено</t>
  </si>
  <si>
    <t>3</t>
  </si>
  <si>
    <t>4</t>
  </si>
  <si>
    <t>5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</si>
  <si>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</si>
  <si>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в том числе:</t>
  </si>
  <si>
    <t>Источники внутреннего финансирования дефицита местного бюджета</t>
  </si>
  <si>
    <t>Источники финансирования дефицита местного бюджета</t>
  </si>
  <si>
    <t>901 00 00 00 00 00 0000 000</t>
  </si>
  <si>
    <t>Администрация муниципального образования</t>
  </si>
  <si>
    <t>Приложение № 2</t>
  </si>
  <si>
    <t>к Постановлению Главы</t>
  </si>
  <si>
    <t>Наименование раздела, подраздела, целевой статьи или вида расходов</t>
  </si>
  <si>
    <t>Приложение № 3</t>
  </si>
  <si>
    <t>Наименование источников внутреннего финансирования бюджета</t>
  </si>
  <si>
    <t>КБК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</si>
  <si>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</si>
  <si>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</si>
  <si>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</si>
  <si>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</si>
  <si>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</si>
  <si>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</si>
  <si>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Код вида расходов</t>
  </si>
  <si>
    <t>901 01 03 00 00 05 0000 810</t>
  </si>
  <si>
    <t>901 01 03 00 00 05 0000 710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</si>
  <si>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</si>
  <si>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</si>
  <si>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Камышловский муниципальный район</t>
  </si>
  <si>
    <t>000</t>
  </si>
  <si>
    <t>0100</t>
  </si>
  <si>
    <t>0000000</t>
  </si>
  <si>
    <t>0102</t>
  </si>
  <si>
    <t>0020000</t>
  </si>
  <si>
    <t>0020300</t>
  </si>
  <si>
    <t>500</t>
  </si>
  <si>
    <t>0103</t>
  </si>
  <si>
    <t>0020400</t>
  </si>
  <si>
    <t>0021100</t>
  </si>
  <si>
    <t>0021200</t>
  </si>
  <si>
    <t>0104</t>
  </si>
  <si>
    <t>0106</t>
  </si>
  <si>
    <t>0022500</t>
  </si>
  <si>
    <t>0107</t>
  </si>
  <si>
    <t>0200000</t>
  </si>
  <si>
    <t>0200002</t>
  </si>
  <si>
    <t>0111</t>
  </si>
  <si>
    <t xml:space="preserve">      Резервные фонды</t>
  </si>
  <si>
    <t>0700000</t>
  </si>
  <si>
    <t>0700500</t>
  </si>
  <si>
    <t>013</t>
  </si>
  <si>
    <t>0113</t>
  </si>
  <si>
    <t>0920000</t>
  </si>
  <si>
    <t>0920313</t>
  </si>
  <si>
    <t>0930000</t>
  </si>
  <si>
    <t>0939900</t>
  </si>
  <si>
    <t>001</t>
  </si>
  <si>
    <t>5250200</t>
  </si>
  <si>
    <t>5250600</t>
  </si>
  <si>
    <t>5250700</t>
  </si>
  <si>
    <t>7950000</t>
  </si>
  <si>
    <t>7958900</t>
  </si>
  <si>
    <t>022</t>
  </si>
  <si>
    <t>0300</t>
  </si>
  <si>
    <t>7958500</t>
  </si>
  <si>
    <t>0309</t>
  </si>
  <si>
    <t>2180000</t>
  </si>
  <si>
    <t>2180100</t>
  </si>
  <si>
    <t>0314</t>
  </si>
  <si>
    <t>7959600</t>
  </si>
  <si>
    <t>0400</t>
  </si>
  <si>
    <t>0405</t>
  </si>
  <si>
    <t>7959300</t>
  </si>
  <si>
    <t>0406</t>
  </si>
  <si>
    <t>2800000</t>
  </si>
  <si>
    <t>2800300</t>
  </si>
  <si>
    <t>0408</t>
  </si>
  <si>
    <t>7958200</t>
  </si>
  <si>
    <t>0409</t>
  </si>
  <si>
    <t>0410</t>
  </si>
  <si>
    <t>7958000</t>
  </si>
  <si>
    <t>0412</t>
  </si>
  <si>
    <t>7958100</t>
  </si>
  <si>
    <t>7958300</t>
  </si>
  <si>
    <t>7958400</t>
  </si>
  <si>
    <t>8030000</t>
  </si>
  <si>
    <t>8040000</t>
  </si>
  <si>
    <t>8040600</t>
  </si>
  <si>
    <t>8060000</t>
  </si>
  <si>
    <t>8060099</t>
  </si>
  <si>
    <t>0500</t>
  </si>
  <si>
    <t>7957700</t>
  </si>
  <si>
    <t>0502</t>
  </si>
  <si>
    <t>7957800</t>
  </si>
  <si>
    <t>0505</t>
  </si>
  <si>
    <t>7959200</t>
  </si>
  <si>
    <t>0600</t>
  </si>
  <si>
    <t>0605</t>
  </si>
  <si>
    <t>0700</t>
  </si>
  <si>
    <t>0701</t>
  </si>
  <si>
    <t>4200000</t>
  </si>
  <si>
    <t>4209900</t>
  </si>
  <si>
    <t>4209911</t>
  </si>
  <si>
    <t>5260200</t>
  </si>
  <si>
    <t>7957900</t>
  </si>
  <si>
    <t>0702</t>
  </si>
  <si>
    <t>4210000</t>
  </si>
  <si>
    <t>4219900</t>
  </si>
  <si>
    <t>4230000</t>
  </si>
  <si>
    <t>4239900</t>
  </si>
  <si>
    <t>5200000</t>
  </si>
  <si>
    <t>5200900</t>
  </si>
  <si>
    <t>5240200</t>
  </si>
  <si>
    <t>5250110</t>
  </si>
  <si>
    <t>5250120</t>
  </si>
  <si>
    <t>5250130</t>
  </si>
  <si>
    <t>7958700</t>
  </si>
  <si>
    <t>7959500</t>
  </si>
  <si>
    <t>8110000</t>
  </si>
  <si>
    <t>8110010</t>
  </si>
  <si>
    <t>8110020</t>
  </si>
  <si>
    <t>0707</t>
  </si>
  <si>
    <t>4320000</t>
  </si>
  <si>
    <t>4320200</t>
  </si>
  <si>
    <t>7958800</t>
  </si>
  <si>
    <t>7959100</t>
  </si>
  <si>
    <t>0709</t>
  </si>
  <si>
    <t>4520000</t>
  </si>
  <si>
    <t>4529900</t>
  </si>
  <si>
    <t>0800</t>
  </si>
  <si>
    <t>0801</t>
  </si>
  <si>
    <t>4400000</t>
  </si>
  <si>
    <t>4409900</t>
  </si>
  <si>
    <t>4420000</t>
  </si>
  <si>
    <t>4429900</t>
  </si>
  <si>
    <t>8170000</t>
  </si>
  <si>
    <t>8170001</t>
  </si>
  <si>
    <t>0804</t>
  </si>
  <si>
    <t>1000</t>
  </si>
  <si>
    <t>1001</t>
  </si>
  <si>
    <t>4910000</t>
  </si>
  <si>
    <t>4910100</t>
  </si>
  <si>
    <t>005</t>
  </si>
  <si>
    <t>1003</t>
  </si>
  <si>
    <t>5050000</t>
  </si>
  <si>
    <t>5054600</t>
  </si>
  <si>
    <t>5250300</t>
  </si>
  <si>
    <t>004</t>
  </si>
  <si>
    <t>5250500</t>
  </si>
  <si>
    <t>7958600</t>
  </si>
  <si>
    <t>8040500</t>
  </si>
  <si>
    <t>1006</t>
  </si>
  <si>
    <t>1100</t>
  </si>
  <si>
    <t>1102</t>
  </si>
  <si>
    <t>7959400</t>
  </si>
  <si>
    <t>4820000</t>
  </si>
  <si>
    <t>4829901</t>
  </si>
  <si>
    <t>1400</t>
  </si>
  <si>
    <t>1401</t>
  </si>
  <si>
    <t>5160000</t>
  </si>
  <si>
    <t>5160100</t>
  </si>
  <si>
    <t>008</t>
  </si>
  <si>
    <t>5250400</t>
  </si>
  <si>
    <t>011</t>
  </si>
  <si>
    <t>1403</t>
  </si>
  <si>
    <t>0010000</t>
  </si>
  <si>
    <t>0013600</t>
  </si>
  <si>
    <t>010</t>
  </si>
  <si>
    <t>5210000</t>
  </si>
  <si>
    <t>5210300</t>
  </si>
  <si>
    <t>8030210</t>
  </si>
  <si>
    <t>8170003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</si>
  <si>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</si>
  <si>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</si>
  <si>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</si>
  <si>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</si>
  <si>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  Выполнение функций органами местного самоуправления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</si>
  <si>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</si>
  <si>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</si>
  <si>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</si>
  <si>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</si>
  <si>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</si>
  <si>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</si>
  <si>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</si>
  <si>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</si>
  <si>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</si>
  <si>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</si>
  <si>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>Всего расходов:</t>
  </si>
  <si>
    <t xml:space="preserve">          Руководитель контрольно-счетной палаты муниципального образования и его заместители 
</t>
  </si>
  <si>
    <t xml:space="preserve">      Обеспечение проведения выборов и референдумов</t>
  </si>
  <si>
    <t xml:space="preserve">        Проведение выборов и референдумов</t>
  </si>
  <si>
    <t xml:space="preserve">          Проведение выборов в представительные органы муниципального образования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</si>
  <si>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</si>
  <si>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</si>
  <si>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</si>
  <si>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Другие общегосударственные вопросы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</si>
  <si>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</si>
  <si>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</si>
  <si>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  Учреждения по обеспечению хозяйственного обслуживания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</si>
  <si>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</si>
  <si>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</si>
  <si>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</si>
  <si>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</si>
  <si>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</si>
  <si>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Муниципальные целевые программы</t>
  </si>
  <si>
    <t xml:space="preserve">            Мероприятия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</si>
  <si>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</si>
  <si>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</si>
  <si>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</si>
  <si>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</si>
  <si>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</si>
  <si>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</si>
  <si>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</si>
  <si>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</si>
  <si>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  Водохозяйственные мероприятия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</si>
  <si>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</si>
  <si>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</si>
  <si>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</si>
  <si>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</si>
  <si>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</si>
  <si>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</si>
  <si>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</si>
  <si>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</si>
  <si>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</si>
  <si>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</si>
  <si>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ЖИЛИЩНО-КОММУНАЛЬНОЕ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</si>
  <si>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</si>
  <si>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</si>
  <si>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</si>
  <si>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</si>
  <si>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</si>
  <si>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</si>
  <si>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</si>
  <si>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Детские дошкольные учреждения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</si>
  <si>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</si>
  <si>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Общее образование</t>
  </si>
  <si>
    <t xml:space="preserve">          Осуществление мероприятий по организации питания в муниципальных общеобразовательных учреждениях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</si>
  <si>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</si>
  <si>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</si>
  <si>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</si>
  <si>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</si>
  <si>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</si>
  <si>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Приложение № 1</t>
  </si>
  <si>
    <t>Код классификации доходов бюджета</t>
  </si>
  <si>
    <t>Наименование показателя</t>
  </si>
  <si>
    <t>Исполнено в процентах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</si>
  <si>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</si>
  <si>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</si>
  <si>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</si>
  <si>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</si>
  <si>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</si>
  <si>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</si>
  <si>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</si>
  <si>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</si>
  <si>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</si>
  <si>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</si>
  <si>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Приобретение имущества, подлежащего зачислению в муниципальную казну</t>
  </si>
  <si>
    <t>0900101</t>
  </si>
  <si>
    <t xml:space="preserve">            Бюджетные инвестиции</t>
  </si>
  <si>
    <t>003</t>
  </si>
  <si>
    <t xml:space="preserve">        Субвенции из областного бюджета</t>
  </si>
  <si>
    <t>5250000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</si>
  <si>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</si>
  <si>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Областная целевая программа «Информационное общество Свердловской области» на 2011-2015 годы</t>
  </si>
  <si>
    <t>8150000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</si>
  <si>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</si>
  <si>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</si>
  <si>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>8200000</t>
  </si>
  <si>
    <t xml:space="preserve">          Строительство и реконструкция дошкольных образовательных учреждений</t>
  </si>
  <si>
    <t>8200020</t>
  </si>
  <si>
    <t xml:space="preserve">        Мероприятия в области образования</t>
  </si>
  <si>
    <t>4360000</t>
  </si>
  <si>
    <t xml:space="preserve">          Модернизация региональных систем общего образования</t>
  </si>
  <si>
    <t>4362100</t>
  </si>
  <si>
    <t xml:space="preserve">        Субсидии из областного бюджета</t>
  </si>
  <si>
    <t>5240000</t>
  </si>
  <si>
    <t xml:space="preserve">  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</si>
  <si>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>5240900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</si>
  <si>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</si>
  <si>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</si>
  <si>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</si>
  <si>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>7959700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</si>
  <si>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</si>
  <si>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</si>
  <si>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</si>
  <si>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Федеральные целевые программы</t>
  </si>
  <si>
    <t>1000000</t>
  </si>
  <si>
    <t xml:space="preserve">  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</si>
  <si>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>1001199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</si>
  <si>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</si>
  <si>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</si>
  <si>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</si>
  <si>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</si>
  <si>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</si>
  <si>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    Мероприятия по улучшению жилищных условий граждан, проживающих в сельской местности</t>
  </si>
  <si>
    <t>8250102</t>
  </si>
  <si>
    <t xml:space="preserve">  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</si>
  <si>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5210391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</si>
  <si>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</si>
  <si>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</si>
  <si>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</si>
  <si>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90111401050050000410</t>
  </si>
  <si>
    <t xml:space="preserve">      Доходы бюджетов муниципальных районов от продажи квартир</t>
  </si>
  <si>
    <t>00411633050050000140</t>
  </si>
  <si>
    <t xml:space="preserve">    Денежные взыскания за нарушение законодательства РФ о размещении заказов на поставки товаров для нужд муниципальных районоа</t>
  </si>
  <si>
    <t xml:space="preserve">      Субсидии местным бюджетам по ОГЦП "Развитие сети дошкольных образовательных учреждений в СО" на 2010-2014гг. На строительство и реконструкцию зданий дошкольных образовательных учреждений в муниципальных образованиях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</si>
  <si>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местности, в том числе: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</si>
  <si>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местности(ФБ)</t>
  </si>
  <si>
    <t xml:space="preserve">      Субсидии бюджетам муниципальных районов на проведение мероприятий по улучшению жилищных условий граждан,проживающих в сельской местности(ОБ)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</si>
  <si>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местности, в том числе: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</si>
  <si>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местности(ФБ)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</si>
  <si>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местности(ОБ)</t>
  </si>
  <si>
    <t>00020202145050000151</t>
  </si>
  <si>
    <t xml:space="preserve">      Субсидии бюджетам муниципальных районов на модернизацию региональных систем общего образования(ФБ), в т.ч.:</t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</si>
  <si>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</si>
  <si>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</si>
  <si>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 xml:space="preserve">     Субсидии на проведение мероприятий по информатизации муниципальных образований 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</si>
  <si>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</si>
  <si>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</si>
  <si>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 xml:space="preserve">     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</si>
  <si>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90120204999050000151</t>
  </si>
  <si>
    <t xml:space="preserve">     Межбюджетные трансферты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штрафов, налагаемых административными комиссиями муниципальных образований, а также доходов местных бюджетов от земельного налога и налога на имущество физических лиц в 2012 году увеличились по сравнению с объемом поступлений этих платежей в 2011 году</t>
  </si>
  <si>
    <t>0029900</t>
  </si>
  <si>
    <t xml:space="preserve">        Реализация государственных функций в области национальной экономики</t>
  </si>
  <si>
    <t>3400000</t>
  </si>
  <si>
    <t xml:space="preserve">          Мероприятия по землеустройству и землепользованию</t>
  </si>
  <si>
    <t>3400300</t>
  </si>
  <si>
    <t xml:space="preserve">         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Галкинского сельского поселения на 2012-2013 годы"</t>
  </si>
  <si>
    <t>7952900</t>
  </si>
  <si>
    <t xml:space="preserve">      Жилищное хозяйство</t>
  </si>
  <si>
    <t>0501</t>
  </si>
  <si>
    <t xml:space="preserve">          Субсидии на реализацию мер по поэтапному повышению  средней заработной платы педагогических работников муниципальных  образовательных организаций дошкольного образования</t>
  </si>
  <si>
    <t>5241000</t>
  </si>
  <si>
    <t xml:space="preserve">          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</si>
  <si>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>5241100</t>
  </si>
  <si>
    <t>5260000</t>
  </si>
  <si>
    <t xml:space="preserve">          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</si>
  <si>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>1009099</t>
  </si>
  <si>
    <t xml:space="preserve">  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годы"</t>
  </si>
  <si>
    <t>0980000</t>
  </si>
  <si>
    <t xml:space="preserve">  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</si>
  <si>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>0980101</t>
  </si>
  <si>
    <t xml:space="preserve">  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</si>
  <si>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0980201</t>
  </si>
  <si>
    <t xml:space="preserve">          Межбюджетные трансферты на обустройство стелл при въезде в населенные пункты</t>
  </si>
  <si>
    <t>5210393</t>
  </si>
  <si>
    <t>Отчет об исполнении расходов бюджета муниципального образования Камышловский муниципальный район по разделам, подразделам, целевым статьям и видам расходов классификации расходов бюджетов Российской Федерации, за 9 месяцев 2013 года</t>
  </si>
  <si>
    <t>Отчет об исполнении расходов бюджета муниципального образования Камышловский муниципальный район за 9 месяцев 2013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</si>
  <si>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>Исполненено за 9 месяцев 2013 года, в рублях</t>
  </si>
  <si>
    <t>90611603010016000140</t>
  </si>
  <si>
    <t xml:space="preserve">    Доходы от возмещения ущерба при возникновении страховых случаев по обязательному страхованию гражданской ответственности </t>
  </si>
  <si>
    <t>90111690050050000140</t>
  </si>
  <si>
    <t>90111705050050000180</t>
  </si>
  <si>
    <t xml:space="preserve">    Прочие неналоговые доходы бюджетов муниципальных районов</t>
  </si>
  <si>
    <t>90620202051050000151</t>
  </si>
  <si>
    <t xml:space="preserve">     Субсидии бюджетам на реализацию федеральных целевых программ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</si>
  <si>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</si>
  <si>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</si>
  <si>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</si>
  <si>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</si>
  <si>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   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</si>
  <si>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 xml:space="preserve">     Субсидии на повышениеразмера минимальной заработной платы работников образовательных учреждений (за исключением муниципальных общеобразовательных учреждений)</t>
  </si>
  <si>
    <t>Отчет об исполнении бюджета муниципального образования Камышловский муниципальный район за  9 месяцев 2013 года по кодам классификации доходов бюджетов РФ</t>
  </si>
  <si>
    <t>от 28.10.2013г. № 1055</t>
  </si>
  <si>
    <t>от  28.10.2013г. № 1055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</si>
</sst>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</numFmts>
  <fonts count="49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0" fillId="3" borderId="0" applyNumberFormat="0" applyBorder="0" applyAlignment="0" applyProtection="0"/>
    <xf numFmtId="0" fontId="8" fillId="4" borderId="0" applyNumberFormat="0" applyBorder="0" applyAlignment="0" applyProtection="0"/>
    <xf numFmtId="0" fontId="30" fillId="5" borderId="0" applyNumberFormat="0" applyBorder="0" applyAlignment="0" applyProtection="0"/>
    <xf numFmtId="0" fontId="8" fillId="6" borderId="0" applyNumberFormat="0" applyBorder="0" applyAlignment="0" applyProtection="0"/>
    <xf numFmtId="0" fontId="30" fillId="7" borderId="0" applyNumberFormat="0" applyBorder="0" applyAlignment="0" applyProtection="0"/>
    <xf numFmtId="0" fontId="8" fillId="8" borderId="0" applyNumberFormat="0" applyBorder="0" applyAlignment="0" applyProtection="0"/>
    <xf numFmtId="0" fontId="30" fillId="9" borderId="0" applyNumberFormat="0" applyBorder="0" applyAlignment="0" applyProtection="0"/>
    <xf numFmtId="0" fontId="8" fillId="10" borderId="0" applyNumberFormat="0" applyBorder="0" applyAlignment="0" applyProtection="0"/>
    <xf numFmtId="0" fontId="30" fillId="11" borderId="0" applyNumberFormat="0" applyBorder="0" applyAlignment="0" applyProtection="0"/>
    <xf numFmtId="0" fontId="8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4" borderId="0" applyNumberFormat="0" applyBorder="0" applyAlignment="0" applyProtection="0"/>
    <xf numFmtId="0" fontId="30" fillId="15" borderId="0" applyNumberFormat="0" applyBorder="0" applyAlignment="0" applyProtection="0"/>
    <xf numFmtId="0" fontId="8" fillId="16" borderId="0" applyNumberFormat="0" applyBorder="0" applyAlignment="0" applyProtection="0"/>
    <xf numFmtId="0" fontId="30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8" borderId="0" applyNumberFormat="0" applyBorder="0" applyAlignment="0" applyProtection="0"/>
    <xf numFmtId="0" fontId="30" fillId="20" borderId="0" applyNumberFormat="0" applyBorder="0" applyAlignment="0" applyProtection="0"/>
    <xf numFmtId="0" fontId="8" fillId="14" borderId="0" applyNumberFormat="0" applyBorder="0" applyAlignment="0" applyProtection="0"/>
    <xf numFmtId="0" fontId="30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24" borderId="0" applyNumberFormat="0" applyBorder="0" applyAlignment="0" applyProtection="0"/>
    <xf numFmtId="0" fontId="31" fillId="25" borderId="0" applyNumberFormat="0" applyBorder="0" applyAlignment="0" applyProtection="0"/>
    <xf numFmtId="0" fontId="9" fillId="16" borderId="0" applyNumberFormat="0" applyBorder="0" applyAlignment="0" applyProtection="0"/>
    <xf numFmtId="0" fontId="31" fillId="26" borderId="0" applyNumberFormat="0" applyBorder="0" applyAlignment="0" applyProtection="0"/>
    <xf numFmtId="0" fontId="9" fillId="18" borderId="0" applyNumberFormat="0" applyBorder="0" applyAlignment="0" applyProtection="0"/>
    <xf numFmtId="0" fontId="31" fillId="27" borderId="0" applyNumberFormat="0" applyBorder="0" applyAlignment="0" applyProtection="0"/>
    <xf numFmtId="0" fontId="9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30" borderId="0" applyNumberFormat="0" applyBorder="0" applyAlignment="0" applyProtection="0"/>
    <xf numFmtId="0" fontId="31" fillId="31" borderId="0" applyNumberFormat="0" applyBorder="0" applyAlignment="0" applyProtection="0"/>
    <xf numFmtId="0" fontId="9" fillId="32" borderId="0" applyNumberFormat="0" applyBorder="0" applyAlignment="0" applyProtection="0"/>
    <xf numFmtId="0" fontId="31" fillId="33" borderId="0" applyNumberFormat="0" applyBorder="0" applyAlignment="0" applyProtection="0"/>
    <xf numFmtId="0" fontId="9" fillId="34" borderId="0" applyNumberFormat="0" applyBorder="0" applyAlignment="0" applyProtection="0"/>
    <xf numFmtId="0" fontId="31" fillId="35" borderId="0" applyNumberFormat="0" applyBorder="0" applyAlignment="0" applyProtection="0"/>
    <xf numFmtId="0" fontId="9" fillId="36" borderId="0" applyNumberFormat="0" applyBorder="0" applyAlignment="0" applyProtection="0"/>
    <xf numFmtId="0" fontId="31" fillId="37" borderId="0" applyNumberFormat="0" applyBorder="0" applyAlignment="0" applyProtection="0"/>
    <xf numFmtId="0" fontId="9" fillId="38" borderId="0" applyNumberFormat="0" applyBorder="0" applyAlignment="0" applyProtection="0"/>
    <xf numFmtId="0" fontId="31" fillId="39" borderId="0" applyNumberFormat="0" applyBorder="0" applyAlignment="0" applyProtection="0"/>
    <xf numFmtId="0" fontId="9" fillId="28" borderId="0" applyNumberFormat="0" applyBorder="0" applyAlignment="0" applyProtection="0"/>
    <xf numFmtId="0" fontId="31" fillId="40" borderId="0" applyNumberFormat="0" applyBorder="0" applyAlignment="0" applyProtection="0"/>
    <xf numFmtId="0" fontId="9" fillId="30" borderId="0" applyNumberFormat="0" applyBorder="0" applyAlignment="0" applyProtection="0"/>
    <xf numFmtId="0" fontId="31" fillId="41" borderId="0" applyNumberFormat="0" applyBorder="0" applyAlignment="0" applyProtection="0"/>
    <xf numFmtId="0" fontId="9" fillId="42" borderId="0" applyNumberFormat="0" applyBorder="0" applyAlignment="0" applyProtection="0"/>
    <xf numFmtId="0" fontId="31" fillId="43" borderId="0" applyNumberFormat="0" applyBorder="0" applyAlignment="0" applyProtection="0"/>
    <xf numFmtId="0" fontId="10" fillId="12" borderId="1" applyNumberFormat="0" applyAlignment="0" applyProtection="0"/>
    <xf numFmtId="0" fontId="32" fillId="44" borderId="2" applyNumberFormat="0" applyAlignment="0" applyProtection="0"/>
    <xf numFmtId="0" fontId="11" fillId="45" borderId="3" applyNumberFormat="0" applyAlignment="0" applyProtection="0"/>
    <xf numFmtId="0" fontId="33" fillId="46" borderId="4" applyNumberFormat="0" applyAlignment="0" applyProtection="0"/>
    <xf numFmtId="0" fontId="12" fillId="45" borderId="1" applyNumberFormat="0" applyAlignment="0" applyProtection="0"/>
    <xf numFmtId="0" fontId="34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5" fillId="0" borderId="6" applyNumberFormat="0" applyFill="0" applyAlignment="0" applyProtection="0"/>
    <xf numFmtId="0" fontId="14" fillId="0" borderId="7" applyNumberFormat="0" applyFill="0" applyAlignment="0" applyProtection="0"/>
    <xf numFmtId="0" fontId="36" fillId="0" borderId="8" applyNumberFormat="0" applyFill="0" applyAlignment="0" applyProtection="0"/>
    <xf numFmtId="0" fontId="15" fillId="0" borderId="9" applyNumberFormat="0" applyFill="0" applyAlignment="0" applyProtection="0"/>
    <xf numFmtId="0" fontId="3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38" fillId="0" borderId="12" applyNumberFormat="0" applyFill="0" applyAlignment="0" applyProtection="0"/>
    <xf numFmtId="0" fontId="17" fillId="47" borderId="13" applyNumberFormat="0" applyAlignment="0" applyProtection="0"/>
    <xf numFmtId="0" fontId="39" fillId="48" borderId="14" applyNumberFormat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1" fillId="50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2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30" fillId="53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4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6" fillId="5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wrapText="1"/>
    </xf>
    <xf numFmtId="181" fontId="5" fillId="0" borderId="0" xfId="0" applyNumberFormat="1" applyFont="1" applyFill="1" applyAlignment="1">
      <alignment/>
    </xf>
    <xf numFmtId="0" fontId="5" fillId="0" borderId="0" xfId="89" applyFont="1" applyFill="1" applyAlignment="1">
      <alignment horizontal="center"/>
      <protection/>
    </xf>
    <xf numFmtId="0" fontId="5" fillId="0" borderId="0" xfId="89" applyFont="1" applyFill="1" applyAlignment="1">
      <alignment horizontal="right"/>
      <protection/>
    </xf>
    <xf numFmtId="0" fontId="1" fillId="0" borderId="0" xfId="89">
      <alignment/>
      <protection/>
    </xf>
    <xf numFmtId="0" fontId="5" fillId="0" borderId="0" xfId="89" applyFont="1" applyFill="1" applyAlignment="1">
      <alignment wrapText="1"/>
      <protection/>
    </xf>
    <xf numFmtId="0" fontId="6" fillId="0" borderId="19" xfId="89" applyFont="1" applyFill="1" applyBorder="1" applyAlignment="1">
      <alignment horizontal="center"/>
      <protection/>
    </xf>
    <xf numFmtId="49" fontId="7" fillId="0" borderId="19" xfId="89" applyNumberFormat="1" applyFont="1" applyFill="1" applyBorder="1" applyAlignment="1">
      <alignment horizontal="center" vertical="top" shrinkToFit="1"/>
      <protection/>
    </xf>
    <xf numFmtId="0" fontId="7" fillId="0" borderId="19" xfId="89" applyFont="1" applyFill="1" applyBorder="1" applyAlignment="1">
      <alignment horizontal="left" vertical="top" wrapText="1"/>
      <protection/>
    </xf>
    <xf numFmtId="4" fontId="7" fillId="0" borderId="19" xfId="89" applyNumberFormat="1" applyFont="1" applyFill="1" applyBorder="1" applyAlignment="1">
      <alignment horizontal="right" vertical="top" shrinkToFit="1"/>
      <protection/>
    </xf>
    <xf numFmtId="10" fontId="7" fillId="0" borderId="19" xfId="89" applyNumberFormat="1" applyFont="1" applyFill="1" applyBorder="1" applyAlignment="1">
      <alignment horizontal="right" vertical="top" shrinkToFit="1"/>
      <protection/>
    </xf>
    <xf numFmtId="49" fontId="1" fillId="0" borderId="19" xfId="89" applyNumberFormat="1" applyFill="1" applyBorder="1" applyAlignment="1">
      <alignment horizontal="center" vertical="top" shrinkToFit="1"/>
      <protection/>
    </xf>
    <xf numFmtId="0" fontId="1" fillId="0" borderId="19" xfId="89" applyFill="1" applyBorder="1" applyAlignment="1">
      <alignment horizontal="left" vertical="top" wrapText="1"/>
      <protection/>
    </xf>
    <xf numFmtId="4" fontId="1" fillId="0" borderId="19" xfId="89" applyNumberFormat="1" applyFont="1" applyFill="1" applyBorder="1" applyAlignment="1">
      <alignment horizontal="right" vertical="top" shrinkToFit="1"/>
      <protection/>
    </xf>
    <xf numFmtId="49" fontId="1" fillId="0" borderId="19" xfId="89" applyNumberFormat="1" applyFont="1" applyFill="1" applyBorder="1" applyAlignment="1">
      <alignment horizontal="center" vertical="top" shrinkToFit="1"/>
      <protection/>
    </xf>
    <xf numFmtId="10" fontId="1" fillId="0" borderId="19" xfId="89" applyNumberFormat="1" applyFont="1" applyFill="1" applyBorder="1" applyAlignment="1">
      <alignment horizontal="right" vertical="top" shrinkToFit="1"/>
      <protection/>
    </xf>
    <xf numFmtId="49" fontId="25" fillId="0" borderId="19" xfId="89" applyNumberFormat="1" applyFont="1" applyFill="1" applyBorder="1" applyAlignment="1">
      <alignment horizontal="center" vertical="top" shrinkToFit="1"/>
      <protection/>
    </xf>
    <xf numFmtId="0" fontId="25" fillId="0" borderId="19" xfId="89" applyFont="1" applyFill="1" applyBorder="1" applyAlignment="1">
      <alignment horizontal="left" vertical="top" wrapText="1"/>
      <protection/>
    </xf>
    <xf numFmtId="4" fontId="25" fillId="0" borderId="19" xfId="89" applyNumberFormat="1" applyFont="1" applyFill="1" applyBorder="1" applyAlignment="1">
      <alignment horizontal="right" vertical="top" shrinkToFit="1"/>
      <protection/>
    </xf>
    <xf numFmtId="49" fontId="0" fillId="0" borderId="19" xfId="89" applyNumberFormat="1" applyFont="1" applyFill="1" applyBorder="1" applyAlignment="1">
      <alignment horizontal="center" vertical="top" shrinkToFit="1"/>
      <protection/>
    </xf>
    <xf numFmtId="0" fontId="0" fillId="0" borderId="19" xfId="89" applyFont="1" applyFill="1" applyBorder="1" applyAlignment="1">
      <alignment horizontal="left" vertical="top" wrapText="1"/>
      <protection/>
    </xf>
    <xf numFmtId="4" fontId="0" fillId="0" borderId="19" xfId="89" applyNumberFormat="1" applyFont="1" applyFill="1" applyBorder="1" applyAlignment="1">
      <alignment horizontal="right" vertical="top" shrinkToFit="1"/>
      <protection/>
    </xf>
    <xf numFmtId="4" fontId="0" fillId="0" borderId="19" xfId="89" applyNumberFormat="1" applyFont="1" applyFill="1" applyBorder="1" applyAlignment="1">
      <alignment vertical="justify"/>
      <protection/>
    </xf>
    <xf numFmtId="4" fontId="25" fillId="0" borderId="19" xfId="89" applyNumberFormat="1" applyFont="1" applyFill="1" applyBorder="1" applyAlignment="1">
      <alignment vertical="justify"/>
      <protection/>
    </xf>
    <xf numFmtId="0" fontId="1" fillId="0" borderId="19" xfId="89" applyFont="1" applyFill="1" applyBorder="1" applyAlignment="1">
      <alignment horizontal="left" vertical="top" wrapText="1"/>
      <protection/>
    </xf>
    <xf numFmtId="0" fontId="1" fillId="0" borderId="21" xfId="89" applyFill="1" applyBorder="1" applyAlignment="1">
      <alignment horizontal="left" vertical="top" wrapText="1"/>
      <protection/>
    </xf>
    <xf numFmtId="0" fontId="25" fillId="0" borderId="21" xfId="89" applyFont="1" applyFill="1" applyBorder="1" applyAlignment="1">
      <alignment horizontal="left" vertical="top" wrapText="1"/>
      <protection/>
    </xf>
    <xf numFmtId="0" fontId="0" fillId="0" borderId="21" xfId="89" applyFont="1" applyFill="1" applyBorder="1" applyAlignment="1">
      <alignment horizontal="left" vertical="top" wrapText="1"/>
      <protection/>
    </xf>
    <xf numFmtId="4" fontId="7" fillId="55" borderId="19" xfId="89" applyNumberFormat="1" applyFont="1" applyFill="1" applyBorder="1" applyAlignment="1">
      <alignment horizontal="right" vertical="top" shrinkToFit="1"/>
      <protection/>
    </xf>
    <xf numFmtId="0" fontId="6" fillId="0" borderId="0" xfId="89" applyFont="1" applyFill="1" applyBorder="1" applyAlignment="1">
      <alignment horizontal="center"/>
      <protection/>
    </xf>
    <xf numFmtId="4" fontId="1" fillId="0" borderId="0" xfId="89" applyNumberFormat="1">
      <alignment/>
      <protection/>
    </xf>
    <xf numFmtId="0" fontId="47" fillId="56" borderId="19" xfId="88" applyFont="1" applyFill="1" applyBorder="1" applyAlignment="1">
      <alignment vertical="top" wrapText="1"/>
      <protection/>
    </xf>
    <xf numFmtId="49" fontId="48" fillId="56" borderId="19" xfId="88" applyNumberFormat="1" applyFont="1" applyFill="1" applyBorder="1" applyAlignment="1">
      <alignment horizontal="center" vertical="top" shrinkToFit="1"/>
      <protection/>
    </xf>
    <xf numFmtId="4" fontId="47" fillId="57" borderId="22" xfId="88" applyNumberFormat="1" applyFont="1" applyFill="1" applyBorder="1" applyAlignment="1">
      <alignment horizontal="right" vertical="top" shrinkToFit="1"/>
      <protection/>
    </xf>
    <xf numFmtId="4" fontId="47" fillId="58" borderId="19" xfId="88" applyNumberFormat="1" applyFont="1" applyFill="1" applyBorder="1" applyAlignment="1">
      <alignment horizontal="right" vertical="top" shrinkToFit="1"/>
      <protection/>
    </xf>
    <xf numFmtId="4" fontId="47" fillId="57" borderId="22" xfId="88" applyNumberFormat="1" applyFont="1" applyFill="1" applyBorder="1" applyAlignment="1">
      <alignment horizontal="right" vertical="top" shrinkToFit="1"/>
      <protection/>
    </xf>
    <xf numFmtId="2" fontId="47" fillId="58" borderId="19" xfId="88" applyNumberFormat="1" applyFont="1" applyFill="1" applyBorder="1" applyAlignment="1">
      <alignment horizontal="right" vertical="top" shrinkToFit="1"/>
      <protection/>
    </xf>
    <xf numFmtId="0" fontId="2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9" fontId="47" fillId="56" borderId="19" xfId="88" applyNumberFormat="1" applyFont="1" applyFill="1" applyBorder="1" applyAlignment="1">
      <alignment horizontal="center" vertical="top" shrinkToFit="1"/>
      <protection/>
    </xf>
    <xf numFmtId="0" fontId="48" fillId="56" borderId="19" xfId="88" applyFont="1" applyFill="1" applyBorder="1" applyAlignment="1">
      <alignment vertical="top" wrapText="1"/>
      <protection/>
    </xf>
    <xf numFmtId="4" fontId="48" fillId="58" borderId="19" xfId="88" applyNumberFormat="1" applyFont="1" applyFill="1" applyBorder="1" applyAlignment="1">
      <alignment horizontal="right" vertical="top" shrinkToFit="1"/>
      <protection/>
    </xf>
    <xf numFmtId="2" fontId="48" fillId="58" borderId="19" xfId="88" applyNumberFormat="1" applyFont="1" applyFill="1" applyBorder="1" applyAlignment="1">
      <alignment horizontal="right" vertical="top" shrinkToFit="1"/>
      <protection/>
    </xf>
    <xf numFmtId="49" fontId="1" fillId="56" borderId="19" xfId="89" applyNumberFormat="1" applyFill="1" applyBorder="1" applyAlignment="1">
      <alignment horizontal="center" vertical="top" shrinkToFit="1"/>
      <protection/>
    </xf>
    <xf numFmtId="0" fontId="1" fillId="56" borderId="19" xfId="89" applyFont="1" applyFill="1" applyBorder="1" applyAlignment="1">
      <alignment horizontal="left" vertical="top" wrapText="1"/>
      <protection/>
    </xf>
    <xf numFmtId="4" fontId="1" fillId="55" borderId="19" xfId="89" applyNumberFormat="1" applyFont="1" applyFill="1" applyBorder="1" applyAlignment="1">
      <alignment horizontal="right" vertical="top" shrinkToFit="1"/>
      <protection/>
    </xf>
    <xf numFmtId="49" fontId="7" fillId="56" borderId="23" xfId="89" applyNumberFormat="1" applyFont="1" applyFill="1" applyBorder="1" applyAlignment="1">
      <alignment horizontal="left" vertical="top" shrinkToFit="1"/>
      <protection/>
    </xf>
    <xf numFmtId="49" fontId="7" fillId="56" borderId="21" xfId="89" applyNumberFormat="1" applyFont="1" applyFill="1" applyBorder="1" applyAlignment="1">
      <alignment horizontal="left" vertical="top" shrinkToFit="1"/>
      <protection/>
    </xf>
    <xf numFmtId="0" fontId="5" fillId="0" borderId="0" xfId="89" applyFont="1" applyFill="1" applyAlignment="1">
      <alignment horizontal="right"/>
      <protection/>
    </xf>
    <xf numFmtId="0" fontId="26" fillId="0" borderId="0" xfId="89" applyFont="1" applyFill="1" applyAlignment="1">
      <alignment horizontal="center" wrapText="1"/>
      <protection/>
    </xf>
    <xf numFmtId="0" fontId="6" fillId="0" borderId="0" xfId="89" applyFont="1" applyFill="1" applyAlignment="1">
      <alignment horizontal="center" wrapText="1"/>
      <protection/>
    </xf>
    <xf numFmtId="0" fontId="5" fillId="0" borderId="24" xfId="89" applyFont="1" applyFill="1" applyBorder="1" applyAlignment="1">
      <alignment horizontal="center" vertical="center" wrapText="1"/>
      <protection/>
    </xf>
    <xf numFmtId="0" fontId="5" fillId="0" borderId="20" xfId="89" applyFont="1" applyFill="1" applyBorder="1" applyAlignment="1">
      <alignment horizontal="center" vertical="center" wrapText="1"/>
      <protection/>
    </xf>
    <xf numFmtId="0" fontId="1" fillId="0" borderId="24" xfId="89" applyFill="1" applyBorder="1" applyAlignment="1">
      <alignment horizontal="center" vertical="center" wrapText="1"/>
      <protection/>
    </xf>
    <xf numFmtId="0" fontId="1" fillId="0" borderId="20" xfId="89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7" fillId="56" borderId="22" xfId="88" applyFont="1" applyFill="1" applyBorder="1" applyAlignment="1">
      <alignment horizontal="right"/>
      <protection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5" fillId="0" borderId="0" xfId="89" applyFont="1" applyFill="1" applyAlignment="1">
      <alignment horizontal="right" wrapText="1"/>
      <protection/>
    </xf>
    <xf numFmtId="0" fontId="0" fillId="0" borderId="0" xfId="0" applyAlignment="1">
      <alignment horizontal="right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E6" sqref="E6:F6"/>
    </sheetView>
  </sheetViews>
  <sheetFormatPr defaultColWidth="15.28125" defaultRowHeight="34.5" customHeight="1"/>
  <cols>
    <col min="1" max="1" width="6.421875" style="28" customWidth="1"/>
    <col min="2" max="2" width="15.8515625" style="28" customWidth="1"/>
    <col min="3" max="3" width="50.7109375" style="28" customWidth="1"/>
    <col min="4" max="4" width="14.00390625" style="28" customWidth="1"/>
    <col min="5" max="5" width="14.140625" style="28" customWidth="1"/>
    <col min="6" max="6" width="13.57421875" style="28" customWidth="1"/>
    <col min="7" max="16384" width="15.28125" style="28" customWidth="1"/>
  </cols>
  <sheetData>
    <row r="1" spans="1:6" ht="12.75" customHeight="1">
      <c r="A1" s="26"/>
      <c r="B1" s="27"/>
      <c r="C1" s="27"/>
      <c r="D1" s="27"/>
      <c r="E1" s="27"/>
      <c r="F1" s="27" t="s">
        <v>527</v>
      </c>
    </row>
    <row r="2" spans="1:6" ht="12.75" customHeight="1">
      <c r="A2" s="26"/>
      <c r="B2" s="27"/>
      <c r="C2" s="27"/>
      <c r="D2" s="27"/>
      <c r="E2" s="27"/>
      <c r="F2" s="27" t="s">
        <v>13</v>
      </c>
    </row>
    <row r="3" spans="1:6" ht="12.75" customHeight="1">
      <c r="A3" s="26"/>
      <c r="B3" s="27"/>
      <c r="C3" s="27"/>
      <c r="D3" s="72" t="s">
        <v>72</v>
      </c>
      <c r="E3" s="72"/>
      <c r="F3" s="72"/>
    </row>
    <row r="4" spans="1:6" ht="12.75" customHeight="1">
      <c r="A4" s="26"/>
      <c r="B4" s="27"/>
      <c r="C4" s="27"/>
      <c r="D4" s="27"/>
      <c r="E4" s="27"/>
      <c r="F4" s="27" t="s">
        <v>313</v>
      </c>
    </row>
    <row r="5" spans="1:6" ht="5.25" customHeight="1">
      <c r="A5" s="26"/>
      <c r="B5" s="27"/>
      <c r="C5" s="27"/>
      <c r="D5" s="27"/>
      <c r="E5" s="27"/>
      <c r="F5" s="27"/>
    </row>
    <row r="6" spans="1:6" ht="11.25" customHeight="1">
      <c r="A6" s="26"/>
      <c r="B6" s="27"/>
      <c r="C6" s="27"/>
      <c r="D6" s="27"/>
      <c r="E6" s="92" t="s">
        <v>649</v>
      </c>
      <c r="F6" s="93"/>
    </row>
    <row r="7" spans="1:6" ht="39" customHeight="1">
      <c r="A7" s="26"/>
      <c r="B7" s="73" t="s">
        <v>647</v>
      </c>
      <c r="C7" s="73"/>
      <c r="D7" s="73"/>
      <c r="E7" s="73"/>
      <c r="F7" s="73"/>
    </row>
    <row r="8" spans="1:6" ht="0.75" customHeight="1">
      <c r="A8" s="26"/>
      <c r="B8" s="74"/>
      <c r="C8" s="74"/>
      <c r="D8" s="74"/>
      <c r="E8" s="74"/>
      <c r="F8" s="74"/>
    </row>
    <row r="9" spans="1:5" ht="2.25" customHeight="1">
      <c r="A9" s="26"/>
      <c r="B9" s="29"/>
      <c r="C9" s="29"/>
      <c r="D9" s="29"/>
      <c r="E9" s="29"/>
    </row>
    <row r="10" spans="1:6" ht="34.5" customHeight="1">
      <c r="A10" s="75" t="s">
        <v>284</v>
      </c>
      <c r="B10" s="77" t="s">
        <v>528</v>
      </c>
      <c r="C10" s="77" t="s">
        <v>529</v>
      </c>
      <c r="D10" s="77" t="s">
        <v>73</v>
      </c>
      <c r="E10" s="77" t="s">
        <v>14</v>
      </c>
      <c r="F10" s="77" t="s">
        <v>530</v>
      </c>
    </row>
    <row r="11" spans="1:6" ht="58.5" customHeight="1">
      <c r="A11" s="76"/>
      <c r="B11" s="78"/>
      <c r="C11" s="78"/>
      <c r="D11" s="78"/>
      <c r="E11" s="78"/>
      <c r="F11" s="78"/>
    </row>
    <row r="12" spans="1:6" ht="12.75">
      <c r="A12" s="30">
        <v>1</v>
      </c>
      <c r="B12" s="31" t="s">
        <v>531</v>
      </c>
      <c r="C12" s="32" t="s">
        <v>532</v>
      </c>
      <c r="D12" s="33">
        <f>D13+D25+D44+D46+D47+D57+D63+D69+D73+D78</f>
        <v>264235247</v>
      </c>
      <c r="E12" s="33">
        <f>E13+E25+E44+E46+E47+E57+E63+E69+E73+E78</f>
        <v>208006511.39000002</v>
      </c>
      <c r="F12" s="34">
        <f aca="true" t="shared" si="0" ref="F12:F104">E12/D12</f>
        <v>0.787201986682723</v>
      </c>
    </row>
    <row r="13" spans="1:6" ht="12.75">
      <c r="A13" s="30">
        <f>A12+1</f>
        <v>2</v>
      </c>
      <c r="B13" s="31" t="s">
        <v>533</v>
      </c>
      <c r="C13" s="32" t="s">
        <v>534</v>
      </c>
      <c r="D13" s="33">
        <f>D14+D15+D16+D17+D18+D19+D20+D21+D22+D23+D24</f>
        <v>248136947</v>
      </c>
      <c r="E13" s="33">
        <f>E14+E15+E16+E17+E18+E19+E20+E21+E22+E23+E24</f>
        <v>195954957.58</v>
      </c>
      <c r="F13" s="34">
        <f t="shared" si="0"/>
        <v>0.7897048784919564</v>
      </c>
    </row>
    <row r="14" spans="1:6" ht="77.25" customHeight="1">
      <c r="A14" s="30">
        <v>3</v>
      </c>
      <c r="B14" s="35" t="s">
        <v>30</v>
      </c>
      <c r="C14" s="36" t="s">
        <v>66</v>
      </c>
      <c r="D14" s="37">
        <v>246656727</v>
      </c>
      <c r="E14" s="37">
        <v>194753767.33</v>
      </c>
      <c r="F14" s="34">
        <f t="shared" si="0"/>
        <v>0.7895741166224103</v>
      </c>
    </row>
    <row r="15" spans="1:6" ht="77.25" customHeight="1">
      <c r="A15" s="30">
        <f>A14+1</f>
        <v>4</v>
      </c>
      <c r="B15" s="35" t="s">
        <v>31</v>
      </c>
      <c r="C15" s="36" t="s">
        <v>67</v>
      </c>
      <c r="D15" s="37">
        <v>233220</v>
      </c>
      <c r="E15" s="37">
        <v>134487.29</v>
      </c>
      <c r="F15" s="34">
        <f t="shared" si="0"/>
        <v>0.5766541891776006</v>
      </c>
    </row>
    <row r="16" spans="1:6" ht="77.25" customHeight="1">
      <c r="A16" s="30">
        <v>5</v>
      </c>
      <c r="B16" s="35" t="s">
        <v>32</v>
      </c>
      <c r="C16" s="36" t="s">
        <v>68</v>
      </c>
      <c r="D16" s="37">
        <v>310000</v>
      </c>
      <c r="E16" s="37">
        <v>237704.75</v>
      </c>
      <c r="F16" s="34">
        <f t="shared" si="0"/>
        <v>0.7667895161290322</v>
      </c>
    </row>
    <row r="17" spans="1:6" ht="77.25" customHeight="1">
      <c r="A17" s="30">
        <f>A16+1</f>
        <v>6</v>
      </c>
      <c r="B17" s="35" t="s">
        <v>33</v>
      </c>
      <c r="C17" s="36" t="s">
        <v>69</v>
      </c>
      <c r="D17" s="37">
        <v>0</v>
      </c>
      <c r="E17" s="37">
        <v>-5971.85</v>
      </c>
      <c r="F17" s="34">
        <v>0</v>
      </c>
    </row>
    <row r="18" spans="1:6" ht="119.25" customHeight="1">
      <c r="A18" s="30">
        <v>7</v>
      </c>
      <c r="B18" s="35" t="s">
        <v>34</v>
      </c>
      <c r="C18" s="36" t="s">
        <v>70</v>
      </c>
      <c r="D18" s="37">
        <v>300000</v>
      </c>
      <c r="E18" s="37">
        <v>268314.58</v>
      </c>
      <c r="F18" s="34">
        <f t="shared" si="0"/>
        <v>0.8943819333333334</v>
      </c>
    </row>
    <row r="19" spans="1:6" ht="115.5" customHeight="1">
      <c r="A19" s="30">
        <f aca="true" t="shared" si="1" ref="A19:A82">A18+1</f>
        <v>8</v>
      </c>
      <c r="B19" s="35" t="s">
        <v>35</v>
      </c>
      <c r="C19" s="36" t="s">
        <v>71</v>
      </c>
      <c r="D19" s="37">
        <v>2000</v>
      </c>
      <c r="E19" s="37">
        <v>1257.84</v>
      </c>
      <c r="F19" s="34">
        <f t="shared" si="0"/>
        <v>0.6289199999999999</v>
      </c>
    </row>
    <row r="20" spans="1:6" ht="116.25" customHeight="1">
      <c r="A20" s="30">
        <f t="shared" si="1"/>
        <v>9</v>
      </c>
      <c r="B20" s="35" t="s">
        <v>36</v>
      </c>
      <c r="C20" s="36" t="s">
        <v>96</v>
      </c>
      <c r="D20" s="37">
        <v>10000</v>
      </c>
      <c r="E20" s="37">
        <v>2614.52</v>
      </c>
      <c r="F20" s="34">
        <f t="shared" si="0"/>
        <v>0.261452</v>
      </c>
    </row>
    <row r="21" spans="1:6" ht="50.25" customHeight="1">
      <c r="A21" s="30">
        <f t="shared" si="1"/>
        <v>10</v>
      </c>
      <c r="B21" s="35" t="s">
        <v>37</v>
      </c>
      <c r="C21" s="36" t="s">
        <v>38</v>
      </c>
      <c r="D21" s="37">
        <v>300000</v>
      </c>
      <c r="E21" s="37">
        <v>314779.66</v>
      </c>
      <c r="F21" s="34">
        <f t="shared" si="0"/>
        <v>1.0492655333333332</v>
      </c>
    </row>
    <row r="22" spans="1:6" ht="51.75" customHeight="1">
      <c r="A22" s="30">
        <f t="shared" si="1"/>
        <v>11</v>
      </c>
      <c r="B22" s="35" t="s">
        <v>39</v>
      </c>
      <c r="C22" s="36" t="s">
        <v>40</v>
      </c>
      <c r="D22" s="37">
        <v>50000</v>
      </c>
      <c r="E22" s="37">
        <v>25513.16</v>
      </c>
      <c r="F22" s="34">
        <f t="shared" si="0"/>
        <v>0.5102632</v>
      </c>
    </row>
    <row r="23" spans="1:6" ht="52.5" customHeight="1">
      <c r="A23" s="30">
        <f t="shared" si="1"/>
        <v>12</v>
      </c>
      <c r="B23" s="35" t="s">
        <v>41</v>
      </c>
      <c r="C23" s="36" t="s">
        <v>42</v>
      </c>
      <c r="D23" s="37">
        <v>15000</v>
      </c>
      <c r="E23" s="37">
        <v>17090.2</v>
      </c>
      <c r="F23" s="34">
        <f t="shared" si="0"/>
        <v>1.1393466666666667</v>
      </c>
    </row>
    <row r="24" spans="1:6" ht="91.5" customHeight="1">
      <c r="A24" s="30">
        <f t="shared" si="1"/>
        <v>13</v>
      </c>
      <c r="B24" s="35" t="s">
        <v>43</v>
      </c>
      <c r="C24" s="36" t="s">
        <v>24</v>
      </c>
      <c r="D24" s="37">
        <v>260000</v>
      </c>
      <c r="E24" s="37">
        <v>205400.1</v>
      </c>
      <c r="F24" s="34">
        <f t="shared" si="0"/>
        <v>0.7900003846153847</v>
      </c>
    </row>
    <row r="25" spans="1:6" ht="12.75">
      <c r="A25" s="30">
        <f t="shared" si="1"/>
        <v>14</v>
      </c>
      <c r="B25" s="31" t="s">
        <v>535</v>
      </c>
      <c r="C25" s="32" t="s">
        <v>536</v>
      </c>
      <c r="D25" s="33">
        <f>D26+D33+D40</f>
        <v>2622000</v>
      </c>
      <c r="E25" s="33">
        <f>E26+E33+E40</f>
        <v>1966109.5999999999</v>
      </c>
      <c r="F25" s="34">
        <f t="shared" si="0"/>
        <v>0.7498511060259343</v>
      </c>
    </row>
    <row r="26" spans="1:6" ht="25.5">
      <c r="A26" s="30">
        <f t="shared" si="1"/>
        <v>15</v>
      </c>
      <c r="B26" s="31" t="s">
        <v>537</v>
      </c>
      <c r="C26" s="32" t="s">
        <v>538</v>
      </c>
      <c r="D26" s="33">
        <f>D27+D28+D29+D30+D31+D32</f>
        <v>2272000</v>
      </c>
      <c r="E26" s="33">
        <f>E27+E28+E29+E30+E31+E32</f>
        <v>1754240.1099999999</v>
      </c>
      <c r="F26" s="34">
        <f t="shared" si="0"/>
        <v>0.7721127244718309</v>
      </c>
    </row>
    <row r="27" spans="1:6" ht="29.25" customHeight="1">
      <c r="A27" s="30">
        <f t="shared" si="1"/>
        <v>16</v>
      </c>
      <c r="B27" s="35" t="s">
        <v>0</v>
      </c>
      <c r="C27" s="36" t="s">
        <v>44</v>
      </c>
      <c r="D27" s="37">
        <v>2000000</v>
      </c>
      <c r="E27" s="37">
        <v>1748635.18</v>
      </c>
      <c r="F27" s="34">
        <f t="shared" si="0"/>
        <v>0.87431759</v>
      </c>
    </row>
    <row r="28" spans="1:6" ht="29.25" customHeight="1">
      <c r="A28" s="30">
        <f t="shared" si="1"/>
        <v>17</v>
      </c>
      <c r="B28" s="35" t="s">
        <v>45</v>
      </c>
      <c r="C28" s="36" t="s">
        <v>46</v>
      </c>
      <c r="D28" s="37">
        <v>2100</v>
      </c>
      <c r="E28" s="37">
        <v>2551.4</v>
      </c>
      <c r="F28" s="34">
        <f t="shared" si="0"/>
        <v>1.214952380952381</v>
      </c>
    </row>
    <row r="29" spans="1:6" ht="29.25" customHeight="1">
      <c r="A29" s="30">
        <f t="shared" si="1"/>
        <v>18</v>
      </c>
      <c r="B29" s="35" t="s">
        <v>47</v>
      </c>
      <c r="C29" s="36" t="s">
        <v>48</v>
      </c>
      <c r="D29" s="37">
        <v>14350</v>
      </c>
      <c r="E29" s="37">
        <v>27743</v>
      </c>
      <c r="F29" s="34">
        <f t="shared" si="0"/>
        <v>1.9333101045296168</v>
      </c>
    </row>
    <row r="30" spans="1:6" ht="39.75" customHeight="1">
      <c r="A30" s="30">
        <f t="shared" si="1"/>
        <v>19</v>
      </c>
      <c r="B30" s="35" t="s">
        <v>1</v>
      </c>
      <c r="C30" s="36" t="s">
        <v>49</v>
      </c>
      <c r="D30" s="37">
        <v>251210</v>
      </c>
      <c r="E30" s="37">
        <v>-31991.53</v>
      </c>
      <c r="F30" s="34">
        <f t="shared" si="0"/>
        <v>-0.12734974722343856</v>
      </c>
    </row>
    <row r="31" spans="1:6" ht="39.75" customHeight="1">
      <c r="A31" s="30">
        <f t="shared" si="1"/>
        <v>20</v>
      </c>
      <c r="B31" s="35" t="s">
        <v>50</v>
      </c>
      <c r="C31" s="36" t="s">
        <v>51</v>
      </c>
      <c r="D31" s="37">
        <v>2000</v>
      </c>
      <c r="E31" s="37">
        <v>3058.56</v>
      </c>
      <c r="F31" s="34">
        <f t="shared" si="0"/>
        <v>1.52928</v>
      </c>
    </row>
    <row r="32" spans="1:6" ht="39.75" customHeight="1">
      <c r="A32" s="30">
        <f t="shared" si="1"/>
        <v>21</v>
      </c>
      <c r="B32" s="35" t="s">
        <v>52</v>
      </c>
      <c r="C32" s="36" t="s">
        <v>53</v>
      </c>
      <c r="D32" s="37">
        <v>2340</v>
      </c>
      <c r="E32" s="37">
        <v>4243.5</v>
      </c>
      <c r="F32" s="34">
        <f t="shared" si="0"/>
        <v>1.8134615384615385</v>
      </c>
    </row>
    <row r="33" spans="1:6" ht="12.75">
      <c r="A33" s="30">
        <f>A32+1</f>
        <v>22</v>
      </c>
      <c r="B33" s="31" t="s">
        <v>2</v>
      </c>
      <c r="C33" s="32" t="s">
        <v>3</v>
      </c>
      <c r="D33" s="33">
        <f>D34+D35+D36+D37+D38+D39</f>
        <v>300000</v>
      </c>
      <c r="E33" s="33">
        <f>E34+E35+E36+E37+E38+E39</f>
        <v>176163.16</v>
      </c>
      <c r="F33" s="34">
        <f t="shared" si="0"/>
        <v>0.5872105333333334</v>
      </c>
    </row>
    <row r="34" spans="1:6" ht="12.75">
      <c r="A34" s="30">
        <f t="shared" si="1"/>
        <v>23</v>
      </c>
      <c r="B34" s="38" t="s">
        <v>4</v>
      </c>
      <c r="C34" s="36" t="s">
        <v>54</v>
      </c>
      <c r="D34" s="37">
        <v>200000</v>
      </c>
      <c r="E34" s="37">
        <v>178744.29</v>
      </c>
      <c r="F34" s="39">
        <f t="shared" si="0"/>
        <v>0.89372145</v>
      </c>
    </row>
    <row r="35" spans="1:6" ht="12.75">
      <c r="A35" s="30">
        <f t="shared" si="1"/>
        <v>24</v>
      </c>
      <c r="B35" s="35" t="s">
        <v>55</v>
      </c>
      <c r="C35" s="36" t="s">
        <v>56</v>
      </c>
      <c r="D35" s="37">
        <v>0</v>
      </c>
      <c r="E35" s="37">
        <v>535.82</v>
      </c>
      <c r="F35" s="39">
        <v>0</v>
      </c>
    </row>
    <row r="36" spans="1:6" ht="12.75">
      <c r="A36" s="30">
        <f t="shared" si="1"/>
        <v>25</v>
      </c>
      <c r="B36" s="35" t="s">
        <v>74</v>
      </c>
      <c r="C36" s="36" t="s">
        <v>75</v>
      </c>
      <c r="D36" s="37">
        <v>0</v>
      </c>
      <c r="E36" s="37">
        <v>0</v>
      </c>
      <c r="F36" s="39">
        <v>0</v>
      </c>
    </row>
    <row r="37" spans="1:6" ht="25.5">
      <c r="A37" s="30">
        <f t="shared" si="1"/>
        <v>26</v>
      </c>
      <c r="B37" s="38" t="s">
        <v>5</v>
      </c>
      <c r="C37" s="36" t="s">
        <v>57</v>
      </c>
      <c r="D37" s="37">
        <v>100000</v>
      </c>
      <c r="E37" s="37">
        <v>-3119.94</v>
      </c>
      <c r="F37" s="39">
        <f t="shared" si="0"/>
        <v>-0.031199400000000002</v>
      </c>
    </row>
    <row r="38" spans="1:6" ht="25.5">
      <c r="A38" s="30">
        <f t="shared" si="1"/>
        <v>27</v>
      </c>
      <c r="B38" s="35" t="s">
        <v>58</v>
      </c>
      <c r="C38" s="36" t="s">
        <v>59</v>
      </c>
      <c r="D38" s="37">
        <v>0</v>
      </c>
      <c r="E38" s="37">
        <v>2.99</v>
      </c>
      <c r="F38" s="39">
        <v>0</v>
      </c>
    </row>
    <row r="39" spans="1:6" ht="25.5">
      <c r="A39" s="30">
        <f t="shared" si="1"/>
        <v>28</v>
      </c>
      <c r="B39" s="35" t="s">
        <v>60</v>
      </c>
      <c r="C39" s="36" t="s">
        <v>61</v>
      </c>
      <c r="D39" s="37">
        <v>0</v>
      </c>
      <c r="E39" s="37">
        <v>0</v>
      </c>
      <c r="F39" s="39">
        <v>0</v>
      </c>
    </row>
    <row r="40" spans="1:6" ht="25.5">
      <c r="A40" s="30">
        <f t="shared" si="1"/>
        <v>29</v>
      </c>
      <c r="B40" s="31" t="s">
        <v>76</v>
      </c>
      <c r="C40" s="32" t="s">
        <v>77</v>
      </c>
      <c r="D40" s="33">
        <f>D41+D42+D43</f>
        <v>50000</v>
      </c>
      <c r="E40" s="33">
        <f>E41+E42+E43</f>
        <v>35706.33</v>
      </c>
      <c r="F40" s="34">
        <f t="shared" si="0"/>
        <v>0.7141266000000001</v>
      </c>
    </row>
    <row r="41" spans="1:6" ht="25.5">
      <c r="A41" s="30">
        <f t="shared" si="1"/>
        <v>30</v>
      </c>
      <c r="B41" s="35" t="s">
        <v>78</v>
      </c>
      <c r="C41" s="36" t="s">
        <v>79</v>
      </c>
      <c r="D41" s="37">
        <v>50000</v>
      </c>
      <c r="E41" s="37">
        <v>35701</v>
      </c>
      <c r="F41" s="39">
        <f t="shared" si="0"/>
        <v>0.71402</v>
      </c>
    </row>
    <row r="42" spans="1:6" ht="25.5">
      <c r="A42" s="30">
        <f t="shared" si="1"/>
        <v>31</v>
      </c>
      <c r="B42" s="35" t="s">
        <v>80</v>
      </c>
      <c r="C42" s="36" t="s">
        <v>81</v>
      </c>
      <c r="D42" s="37">
        <v>0</v>
      </c>
      <c r="E42" s="37">
        <v>5.33</v>
      </c>
      <c r="F42" s="39">
        <v>0</v>
      </c>
    </row>
    <row r="43" spans="1:6" ht="25.5">
      <c r="A43" s="30">
        <f t="shared" si="1"/>
        <v>32</v>
      </c>
      <c r="B43" s="35" t="s">
        <v>82</v>
      </c>
      <c r="C43" s="36" t="s">
        <v>83</v>
      </c>
      <c r="D43" s="37">
        <v>0</v>
      </c>
      <c r="E43" s="37">
        <v>0</v>
      </c>
      <c r="F43" s="39">
        <v>0</v>
      </c>
    </row>
    <row r="44" spans="1:6" ht="12.75">
      <c r="A44" s="30">
        <f t="shared" si="1"/>
        <v>33</v>
      </c>
      <c r="B44" s="40" t="s">
        <v>6</v>
      </c>
      <c r="C44" s="41" t="s">
        <v>7</v>
      </c>
      <c r="D44" s="42">
        <f>D45</f>
        <v>0</v>
      </c>
      <c r="E44" s="42">
        <f>E45</f>
        <v>3404.89</v>
      </c>
      <c r="F44" s="34">
        <v>0</v>
      </c>
    </row>
    <row r="45" spans="1:6" ht="56.25" customHeight="1">
      <c r="A45" s="30">
        <f t="shared" si="1"/>
        <v>34</v>
      </c>
      <c r="B45" s="43" t="s">
        <v>8</v>
      </c>
      <c r="C45" s="44" t="s">
        <v>9</v>
      </c>
      <c r="D45" s="45">
        <v>0</v>
      </c>
      <c r="E45" s="46">
        <v>3404.89</v>
      </c>
      <c r="F45" s="39">
        <v>0</v>
      </c>
    </row>
    <row r="46" spans="1:6" ht="38.25">
      <c r="A46" s="30">
        <f t="shared" si="1"/>
        <v>35</v>
      </c>
      <c r="B46" s="43" t="s">
        <v>10</v>
      </c>
      <c r="C46" s="41" t="s">
        <v>11</v>
      </c>
      <c r="D46" s="42">
        <v>0</v>
      </c>
      <c r="E46" s="47">
        <v>127.7</v>
      </c>
      <c r="F46" s="34">
        <v>0</v>
      </c>
    </row>
    <row r="47" spans="1:6" ht="38.25">
      <c r="A47" s="30">
        <f t="shared" si="1"/>
        <v>36</v>
      </c>
      <c r="B47" s="31" t="s">
        <v>12</v>
      </c>
      <c r="C47" s="32" t="s">
        <v>100</v>
      </c>
      <c r="D47" s="33">
        <f>D48+D50+D52+D53</f>
        <v>1583400</v>
      </c>
      <c r="E47" s="33">
        <f>E48+E50+E52+E53</f>
        <v>1274633.83</v>
      </c>
      <c r="F47" s="34">
        <f t="shared" si="0"/>
        <v>0.8049979979790325</v>
      </c>
    </row>
    <row r="48" spans="1:6" ht="63.75" customHeight="1">
      <c r="A48" s="30">
        <f t="shared" si="1"/>
        <v>37</v>
      </c>
      <c r="B48" s="35" t="s">
        <v>101</v>
      </c>
      <c r="C48" s="36" t="s">
        <v>203</v>
      </c>
      <c r="D48" s="33">
        <f>D49</f>
        <v>550000</v>
      </c>
      <c r="E48" s="33">
        <f>E49</f>
        <v>451189.6</v>
      </c>
      <c r="F48" s="34">
        <f t="shared" si="0"/>
        <v>0.8203447272727272</v>
      </c>
    </row>
    <row r="49" spans="1:6" ht="80.25" customHeight="1">
      <c r="A49" s="30">
        <f t="shared" si="1"/>
        <v>38</v>
      </c>
      <c r="B49" s="35" t="s">
        <v>102</v>
      </c>
      <c r="C49" s="36" t="s">
        <v>25</v>
      </c>
      <c r="D49" s="37">
        <v>550000</v>
      </c>
      <c r="E49" s="37">
        <v>451189.6</v>
      </c>
      <c r="F49" s="39">
        <f t="shared" si="0"/>
        <v>0.8203447272727272</v>
      </c>
    </row>
    <row r="50" spans="1:6" ht="76.5" customHeight="1">
      <c r="A50" s="30">
        <f t="shared" si="1"/>
        <v>39</v>
      </c>
      <c r="B50" s="31" t="s">
        <v>103</v>
      </c>
      <c r="C50" s="32" t="s">
        <v>204</v>
      </c>
      <c r="D50" s="33">
        <f>D51</f>
        <v>0</v>
      </c>
      <c r="E50" s="33">
        <f>E51</f>
        <v>-10521.8</v>
      </c>
      <c r="F50" s="34">
        <v>0</v>
      </c>
    </row>
    <row r="51" spans="1:6" ht="91.5" customHeight="1">
      <c r="A51" s="30">
        <f t="shared" si="1"/>
        <v>40</v>
      </c>
      <c r="B51" s="35" t="s">
        <v>104</v>
      </c>
      <c r="C51" s="36" t="s">
        <v>26</v>
      </c>
      <c r="D51" s="37">
        <v>0</v>
      </c>
      <c r="E51" s="37">
        <v>-10521.8</v>
      </c>
      <c r="F51" s="39">
        <v>0</v>
      </c>
    </row>
    <row r="52" spans="1:6" ht="53.25" customHeight="1">
      <c r="A52" s="30">
        <f t="shared" si="1"/>
        <v>41</v>
      </c>
      <c r="B52" s="35" t="s">
        <v>105</v>
      </c>
      <c r="C52" s="36" t="s">
        <v>106</v>
      </c>
      <c r="D52" s="37">
        <v>543000</v>
      </c>
      <c r="E52" s="37">
        <v>542708</v>
      </c>
      <c r="F52" s="39">
        <f t="shared" si="0"/>
        <v>0.9994622467771639</v>
      </c>
    </row>
    <row r="53" spans="1:6" ht="91.5" customHeight="1">
      <c r="A53" s="30">
        <f t="shared" si="1"/>
        <v>42</v>
      </c>
      <c r="B53" s="31" t="s">
        <v>107</v>
      </c>
      <c r="C53" s="32" t="s">
        <v>27</v>
      </c>
      <c r="D53" s="33">
        <f>D54+D55+D56</f>
        <v>490400</v>
      </c>
      <c r="E53" s="33">
        <f>E54+E55+E56</f>
        <v>291258.03</v>
      </c>
      <c r="F53" s="34">
        <f t="shared" si="0"/>
        <v>0.5939193107667211</v>
      </c>
    </row>
    <row r="54" spans="1:6" ht="105.75" customHeight="1">
      <c r="A54" s="30">
        <f t="shared" si="1"/>
        <v>43</v>
      </c>
      <c r="B54" s="35" t="s">
        <v>108</v>
      </c>
      <c r="C54" s="36" t="s">
        <v>28</v>
      </c>
      <c r="D54" s="37">
        <v>390000</v>
      </c>
      <c r="E54" s="37">
        <v>259913.02</v>
      </c>
      <c r="F54" s="39">
        <f t="shared" si="0"/>
        <v>0.666443641025641</v>
      </c>
    </row>
    <row r="55" spans="1:6" ht="42.75" customHeight="1">
      <c r="A55" s="30">
        <f t="shared" si="1"/>
        <v>44</v>
      </c>
      <c r="B55" s="35" t="s">
        <v>109</v>
      </c>
      <c r="C55" s="36" t="s">
        <v>110</v>
      </c>
      <c r="D55" s="37">
        <v>7400</v>
      </c>
      <c r="E55" s="37">
        <v>7829.68</v>
      </c>
      <c r="F55" s="39">
        <f t="shared" si="0"/>
        <v>1.058064864864865</v>
      </c>
    </row>
    <row r="56" spans="1:6" ht="80.25" customHeight="1">
      <c r="A56" s="30">
        <f t="shared" si="1"/>
        <v>45</v>
      </c>
      <c r="B56" s="35" t="s">
        <v>111</v>
      </c>
      <c r="C56" s="36" t="s">
        <v>112</v>
      </c>
      <c r="D56" s="37">
        <v>93000</v>
      </c>
      <c r="E56" s="37">
        <v>23515.33</v>
      </c>
      <c r="F56" s="39">
        <f t="shared" si="0"/>
        <v>0.2528530107526882</v>
      </c>
    </row>
    <row r="57" spans="1:6" ht="25.5">
      <c r="A57" s="30">
        <f t="shared" si="1"/>
        <v>46</v>
      </c>
      <c r="B57" s="31" t="s">
        <v>113</v>
      </c>
      <c r="C57" s="32" t="s">
        <v>114</v>
      </c>
      <c r="D57" s="33">
        <f>D58+D59+D60+D61+D62</f>
        <v>610000</v>
      </c>
      <c r="E57" s="33">
        <f>E58+E59+E60+E61+E62</f>
        <v>530850.77</v>
      </c>
      <c r="F57" s="34">
        <f t="shared" si="0"/>
        <v>0.8702471639344262</v>
      </c>
    </row>
    <row r="58" spans="1:6" ht="25.5">
      <c r="A58" s="30">
        <f t="shared" si="1"/>
        <v>47</v>
      </c>
      <c r="B58" s="31" t="s">
        <v>115</v>
      </c>
      <c r="C58" s="48" t="s">
        <v>116</v>
      </c>
      <c r="D58" s="37">
        <v>100000</v>
      </c>
      <c r="E58" s="37">
        <v>79557.75</v>
      </c>
      <c r="F58" s="39">
        <f t="shared" si="0"/>
        <v>0.7955775</v>
      </c>
    </row>
    <row r="59" spans="1:6" ht="25.5">
      <c r="A59" s="30">
        <f t="shared" si="1"/>
        <v>48</v>
      </c>
      <c r="B59" s="31" t="s">
        <v>117</v>
      </c>
      <c r="C59" s="48" t="s">
        <v>118</v>
      </c>
      <c r="D59" s="37">
        <v>10000</v>
      </c>
      <c r="E59" s="37">
        <v>8266.11</v>
      </c>
      <c r="F59" s="39">
        <f t="shared" si="0"/>
        <v>0.8266110000000001</v>
      </c>
    </row>
    <row r="60" spans="1:6" ht="25.5">
      <c r="A60" s="30">
        <f t="shared" si="1"/>
        <v>49</v>
      </c>
      <c r="B60" s="31" t="s">
        <v>119</v>
      </c>
      <c r="C60" s="48" t="s">
        <v>120</v>
      </c>
      <c r="D60" s="37">
        <v>400000</v>
      </c>
      <c r="E60" s="37">
        <v>355684.12</v>
      </c>
      <c r="F60" s="39">
        <f t="shared" si="0"/>
        <v>0.8892103</v>
      </c>
    </row>
    <row r="61" spans="1:6" ht="25.5">
      <c r="A61" s="30">
        <f t="shared" si="1"/>
        <v>50</v>
      </c>
      <c r="B61" s="31" t="s">
        <v>121</v>
      </c>
      <c r="C61" s="48" t="s">
        <v>122</v>
      </c>
      <c r="D61" s="37">
        <v>100000</v>
      </c>
      <c r="E61" s="37">
        <v>87342.79</v>
      </c>
      <c r="F61" s="39">
        <f t="shared" si="0"/>
        <v>0.8734278999999999</v>
      </c>
    </row>
    <row r="62" spans="1:6" ht="26.25" customHeight="1">
      <c r="A62" s="30">
        <f t="shared" si="1"/>
        <v>51</v>
      </c>
      <c r="B62" s="35" t="s">
        <v>123</v>
      </c>
      <c r="C62" s="36" t="s">
        <v>124</v>
      </c>
      <c r="D62" s="37">
        <v>0</v>
      </c>
      <c r="E62" s="37">
        <v>0</v>
      </c>
      <c r="F62" s="39">
        <v>0</v>
      </c>
    </row>
    <row r="63" spans="1:6" ht="25.5">
      <c r="A63" s="30">
        <f t="shared" si="1"/>
        <v>52</v>
      </c>
      <c r="B63" s="31" t="s">
        <v>15</v>
      </c>
      <c r="C63" s="32" t="s">
        <v>125</v>
      </c>
      <c r="D63" s="33">
        <f>D64</f>
        <v>10966400</v>
      </c>
      <c r="E63" s="33">
        <f>E64</f>
        <v>7417103.0600000005</v>
      </c>
      <c r="F63" s="34">
        <f t="shared" si="0"/>
        <v>0.676348032170995</v>
      </c>
    </row>
    <row r="64" spans="1:6" ht="38.25">
      <c r="A64" s="30">
        <f t="shared" si="1"/>
        <v>53</v>
      </c>
      <c r="B64" s="31" t="s">
        <v>16</v>
      </c>
      <c r="C64" s="32" t="s">
        <v>205</v>
      </c>
      <c r="D64" s="37">
        <f>D65+D66+D67+D68</f>
        <v>10966400</v>
      </c>
      <c r="E64" s="37">
        <f>E65+E66+E67+E68</f>
        <v>7417103.0600000005</v>
      </c>
      <c r="F64" s="39">
        <f t="shared" si="0"/>
        <v>0.676348032170995</v>
      </c>
    </row>
    <row r="65" spans="1:6" ht="38.25">
      <c r="A65" s="30">
        <f t="shared" si="1"/>
        <v>54</v>
      </c>
      <c r="B65" s="35" t="s">
        <v>126</v>
      </c>
      <c r="C65" s="36" t="s">
        <v>127</v>
      </c>
      <c r="D65" s="37">
        <v>9852700</v>
      </c>
      <c r="E65" s="37">
        <v>6913432.33</v>
      </c>
      <c r="F65" s="39">
        <f t="shared" si="0"/>
        <v>0.7016789641418089</v>
      </c>
    </row>
    <row r="66" spans="1:6" ht="27.75" customHeight="1">
      <c r="A66" s="30">
        <f t="shared" si="1"/>
        <v>55</v>
      </c>
      <c r="B66" s="35" t="s">
        <v>128</v>
      </c>
      <c r="C66" s="36" t="s">
        <v>129</v>
      </c>
      <c r="D66" s="37">
        <v>925500</v>
      </c>
      <c r="E66" s="37">
        <v>368967.69</v>
      </c>
      <c r="F66" s="39">
        <f t="shared" si="0"/>
        <v>0.39866849270664506</v>
      </c>
    </row>
    <row r="67" spans="1:6" ht="38.25">
      <c r="A67" s="30">
        <f t="shared" si="1"/>
        <v>56</v>
      </c>
      <c r="B67" s="35" t="s">
        <v>17</v>
      </c>
      <c r="C67" s="48" t="s">
        <v>130</v>
      </c>
      <c r="D67" s="37">
        <v>188200</v>
      </c>
      <c r="E67" s="37">
        <v>127965.28</v>
      </c>
      <c r="F67" s="39">
        <f t="shared" si="0"/>
        <v>0.6799430393198724</v>
      </c>
    </row>
    <row r="68" spans="1:6" ht="29.25" customHeight="1">
      <c r="A68" s="30">
        <f t="shared" si="1"/>
        <v>57</v>
      </c>
      <c r="B68" s="35" t="s">
        <v>62</v>
      </c>
      <c r="C68" s="36" t="s">
        <v>63</v>
      </c>
      <c r="D68" s="37">
        <v>0</v>
      </c>
      <c r="E68" s="37">
        <v>6737.76</v>
      </c>
      <c r="F68" s="39">
        <v>0</v>
      </c>
    </row>
    <row r="69" spans="1:6" ht="25.5">
      <c r="A69" s="30">
        <f t="shared" si="1"/>
        <v>58</v>
      </c>
      <c r="B69" s="31" t="s">
        <v>131</v>
      </c>
      <c r="C69" s="32" t="s">
        <v>132</v>
      </c>
      <c r="D69" s="33">
        <f>D70+D71+D72</f>
        <v>238500</v>
      </c>
      <c r="E69" s="33">
        <f>E70+E71+E72</f>
        <v>157058.61</v>
      </c>
      <c r="F69" s="34">
        <f t="shared" si="0"/>
        <v>0.6585266666666666</v>
      </c>
    </row>
    <row r="70" spans="1:6" ht="25.5">
      <c r="A70" s="30">
        <f t="shared" si="1"/>
        <v>59</v>
      </c>
      <c r="B70" s="35" t="s">
        <v>586</v>
      </c>
      <c r="C70" s="36" t="s">
        <v>587</v>
      </c>
      <c r="D70" s="37">
        <v>88900</v>
      </c>
      <c r="E70" s="37">
        <v>88900</v>
      </c>
      <c r="F70" s="39">
        <f t="shared" si="0"/>
        <v>1</v>
      </c>
    </row>
    <row r="71" spans="1:6" ht="81.75" customHeight="1">
      <c r="A71" s="30">
        <f t="shared" si="1"/>
        <v>60</v>
      </c>
      <c r="B71" s="35" t="s">
        <v>133</v>
      </c>
      <c r="C71" s="36" t="s">
        <v>29</v>
      </c>
      <c r="D71" s="37">
        <v>25600</v>
      </c>
      <c r="E71" s="37">
        <v>25501</v>
      </c>
      <c r="F71" s="39">
        <f t="shared" si="0"/>
        <v>0.9961328125</v>
      </c>
    </row>
    <row r="72" spans="1:6" ht="51" customHeight="1">
      <c r="A72" s="30">
        <f t="shared" si="1"/>
        <v>61</v>
      </c>
      <c r="B72" s="35" t="s">
        <v>134</v>
      </c>
      <c r="C72" s="36" t="s">
        <v>135</v>
      </c>
      <c r="D72" s="37">
        <v>124000</v>
      </c>
      <c r="E72" s="37">
        <v>42657.61</v>
      </c>
      <c r="F72" s="39">
        <f t="shared" si="0"/>
        <v>0.34401298387096774</v>
      </c>
    </row>
    <row r="73" spans="1:6" ht="19.5" customHeight="1">
      <c r="A73" s="30">
        <f t="shared" si="1"/>
        <v>62</v>
      </c>
      <c r="B73" s="40" t="s">
        <v>136</v>
      </c>
      <c r="C73" s="41" t="s">
        <v>137</v>
      </c>
      <c r="D73" s="42">
        <f>D74+D75+D76+D77</f>
        <v>78000</v>
      </c>
      <c r="E73" s="42">
        <f>E74+E75+E76+E77</f>
        <v>157382.35</v>
      </c>
      <c r="F73" s="39">
        <f t="shared" si="0"/>
        <v>2.017722435897436</v>
      </c>
    </row>
    <row r="74" spans="1:6" ht="37.5" customHeight="1">
      <c r="A74" s="30">
        <f t="shared" si="1"/>
        <v>63</v>
      </c>
      <c r="B74" s="43" t="s">
        <v>634</v>
      </c>
      <c r="C74" s="44" t="s">
        <v>635</v>
      </c>
      <c r="D74" s="45">
        <v>0</v>
      </c>
      <c r="E74" s="45">
        <v>42604.6</v>
      </c>
      <c r="F74" s="39">
        <v>0</v>
      </c>
    </row>
    <row r="75" spans="1:6" ht="39" customHeight="1">
      <c r="A75" s="30">
        <f t="shared" si="1"/>
        <v>64</v>
      </c>
      <c r="B75" s="43" t="s">
        <v>588</v>
      </c>
      <c r="C75" s="44" t="s">
        <v>589</v>
      </c>
      <c r="D75" s="45">
        <v>20000</v>
      </c>
      <c r="E75" s="45">
        <v>20000</v>
      </c>
      <c r="F75" s="39">
        <f t="shared" si="0"/>
        <v>1</v>
      </c>
    </row>
    <row r="76" spans="1:6" ht="42.75" customHeight="1">
      <c r="A76" s="30">
        <f t="shared" si="1"/>
        <v>65</v>
      </c>
      <c r="B76" s="43" t="s">
        <v>138</v>
      </c>
      <c r="C76" s="44" t="s">
        <v>139</v>
      </c>
      <c r="D76" s="45">
        <v>40000</v>
      </c>
      <c r="E76" s="46">
        <v>40000</v>
      </c>
      <c r="F76" s="39">
        <f t="shared" si="0"/>
        <v>1</v>
      </c>
    </row>
    <row r="77" spans="1:6" ht="42.75" customHeight="1">
      <c r="A77" s="30">
        <f t="shared" si="1"/>
        <v>66</v>
      </c>
      <c r="B77" s="43" t="s">
        <v>636</v>
      </c>
      <c r="C77" s="44" t="s">
        <v>139</v>
      </c>
      <c r="D77" s="45">
        <v>18000</v>
      </c>
      <c r="E77" s="46">
        <v>54777.75</v>
      </c>
      <c r="F77" s="39">
        <f t="shared" si="0"/>
        <v>3.0432083333333333</v>
      </c>
    </row>
    <row r="78" spans="1:6" ht="18.75" customHeight="1">
      <c r="A78" s="30">
        <f t="shared" si="1"/>
        <v>67</v>
      </c>
      <c r="B78" s="40" t="s">
        <v>140</v>
      </c>
      <c r="C78" s="41" t="s">
        <v>141</v>
      </c>
      <c r="D78" s="42">
        <f>D79+D80+D81</f>
        <v>0</v>
      </c>
      <c r="E78" s="42">
        <f>E79+E80+E81</f>
        <v>544883</v>
      </c>
      <c r="F78" s="34">
        <v>0</v>
      </c>
    </row>
    <row r="79" spans="1:6" ht="30" customHeight="1">
      <c r="A79" s="30">
        <f t="shared" si="1"/>
        <v>68</v>
      </c>
      <c r="B79" s="43" t="s">
        <v>142</v>
      </c>
      <c r="C79" s="44" t="s">
        <v>143</v>
      </c>
      <c r="D79" s="45">
        <v>0</v>
      </c>
      <c r="E79" s="46">
        <v>7683</v>
      </c>
      <c r="F79" s="39">
        <v>0</v>
      </c>
    </row>
    <row r="80" spans="1:6" ht="30" customHeight="1">
      <c r="A80" s="30">
        <f t="shared" si="1"/>
        <v>69</v>
      </c>
      <c r="B80" s="43" t="s">
        <v>18</v>
      </c>
      <c r="C80" s="44" t="s">
        <v>143</v>
      </c>
      <c r="D80" s="45">
        <v>0</v>
      </c>
      <c r="E80" s="46">
        <v>525000</v>
      </c>
      <c r="F80" s="39">
        <v>0</v>
      </c>
    </row>
    <row r="81" spans="1:6" ht="30" customHeight="1">
      <c r="A81" s="30">
        <f t="shared" si="1"/>
        <v>70</v>
      </c>
      <c r="B81" s="43" t="s">
        <v>637</v>
      </c>
      <c r="C81" s="44" t="s">
        <v>638</v>
      </c>
      <c r="D81" s="45">
        <v>0</v>
      </c>
      <c r="E81" s="46">
        <v>12200</v>
      </c>
      <c r="F81" s="39">
        <v>0</v>
      </c>
    </row>
    <row r="82" spans="1:6" ht="12.75">
      <c r="A82" s="30">
        <f t="shared" si="1"/>
        <v>71</v>
      </c>
      <c r="B82" s="31" t="s">
        <v>144</v>
      </c>
      <c r="C82" s="32" t="s">
        <v>145</v>
      </c>
      <c r="D82" s="33">
        <f>D83+D139+D141</f>
        <v>602304122.79</v>
      </c>
      <c r="E82" s="33">
        <f>E83+E139+E141</f>
        <v>440235604.12</v>
      </c>
      <c r="F82" s="34">
        <f t="shared" si="0"/>
        <v>0.7309191278331878</v>
      </c>
    </row>
    <row r="83" spans="1:6" ht="38.25">
      <c r="A83" s="30">
        <f aca="true" t="shared" si="2" ref="A83:A144">A82+1</f>
        <v>72</v>
      </c>
      <c r="B83" s="31" t="s">
        <v>146</v>
      </c>
      <c r="C83" s="32" t="s">
        <v>147</v>
      </c>
      <c r="D83" s="33">
        <f>D84+D86+D120+D133</f>
        <v>602304122.79</v>
      </c>
      <c r="E83" s="33">
        <f>E84+E86+E120+E133</f>
        <v>443266390.86</v>
      </c>
      <c r="F83" s="34">
        <f t="shared" si="0"/>
        <v>0.7359511152052163</v>
      </c>
    </row>
    <row r="84" spans="1:6" ht="25.5">
      <c r="A84" s="30">
        <f t="shared" si="2"/>
        <v>73</v>
      </c>
      <c r="B84" s="31" t="s">
        <v>148</v>
      </c>
      <c r="C84" s="32" t="s">
        <v>149</v>
      </c>
      <c r="D84" s="33">
        <f>D85</f>
        <v>183370000</v>
      </c>
      <c r="E84" s="33">
        <f>E85</f>
        <v>137529000</v>
      </c>
      <c r="F84" s="34">
        <f t="shared" si="0"/>
        <v>0.7500081801821454</v>
      </c>
    </row>
    <row r="85" spans="1:6" ht="25.5">
      <c r="A85" s="30">
        <f t="shared" si="2"/>
        <v>74</v>
      </c>
      <c r="B85" s="35" t="s">
        <v>150</v>
      </c>
      <c r="C85" s="36" t="s">
        <v>151</v>
      </c>
      <c r="D85" s="37">
        <v>183370000</v>
      </c>
      <c r="E85" s="37">
        <v>137529000</v>
      </c>
      <c r="F85" s="39">
        <f t="shared" si="0"/>
        <v>0.7500081801821454</v>
      </c>
    </row>
    <row r="86" spans="1:6" ht="38.25">
      <c r="A86" s="30">
        <f t="shared" si="2"/>
        <v>75</v>
      </c>
      <c r="B86" s="31" t="s">
        <v>152</v>
      </c>
      <c r="C86" s="32" t="s">
        <v>153</v>
      </c>
      <c r="D86" s="33">
        <f>D87+D88+D89+D92+D94+D97+D100+D101+D102+D104</f>
        <v>156453722.79</v>
      </c>
      <c r="E86" s="33">
        <f>E87+E88+E89+E92+E94+E97+E100+E101+E102+E104</f>
        <v>81554183.78999999</v>
      </c>
      <c r="F86" s="34">
        <f t="shared" si="0"/>
        <v>0.5212671346879109</v>
      </c>
    </row>
    <row r="87" spans="1:6" ht="43.5" customHeight="1">
      <c r="A87" s="30">
        <f t="shared" si="2"/>
        <v>76</v>
      </c>
      <c r="B87" s="31" t="s">
        <v>19</v>
      </c>
      <c r="C87" s="36" t="s">
        <v>84</v>
      </c>
      <c r="D87" s="33">
        <v>927200</v>
      </c>
      <c r="E87" s="33">
        <v>915000</v>
      </c>
      <c r="F87" s="34">
        <f t="shared" si="0"/>
        <v>0.9868421052631579</v>
      </c>
    </row>
    <row r="88" spans="1:6" ht="30" customHeight="1">
      <c r="A88" s="30">
        <f t="shared" si="2"/>
        <v>77</v>
      </c>
      <c r="B88" s="35" t="s">
        <v>639</v>
      </c>
      <c r="C88" s="36" t="s">
        <v>640</v>
      </c>
      <c r="D88" s="33">
        <v>738000</v>
      </c>
      <c r="E88" s="33">
        <v>0</v>
      </c>
      <c r="F88" s="34">
        <f t="shared" si="0"/>
        <v>0</v>
      </c>
    </row>
    <row r="89" spans="1:6" ht="54.75" customHeight="1">
      <c r="A89" s="30">
        <f t="shared" si="2"/>
        <v>78</v>
      </c>
      <c r="B89" s="31" t="s">
        <v>85</v>
      </c>
      <c r="C89" s="32" t="s">
        <v>86</v>
      </c>
      <c r="D89" s="33">
        <f>D90+D91</f>
        <v>41215200</v>
      </c>
      <c r="E89" s="33">
        <f>E90+E91</f>
        <v>0</v>
      </c>
      <c r="F89" s="34">
        <f t="shared" si="0"/>
        <v>0</v>
      </c>
    </row>
    <row r="90" spans="1:6" ht="41.25" customHeight="1">
      <c r="A90" s="30">
        <f t="shared" si="2"/>
        <v>79</v>
      </c>
      <c r="B90" s="35" t="s">
        <v>87</v>
      </c>
      <c r="C90" s="36" t="s">
        <v>88</v>
      </c>
      <c r="D90" s="37">
        <v>5215200</v>
      </c>
      <c r="E90" s="37">
        <v>0</v>
      </c>
      <c r="F90" s="39">
        <f t="shared" si="0"/>
        <v>0</v>
      </c>
    </row>
    <row r="91" spans="1:6" ht="67.5" customHeight="1">
      <c r="A91" s="30">
        <f t="shared" si="2"/>
        <v>80</v>
      </c>
      <c r="B91" s="35" t="s">
        <v>87</v>
      </c>
      <c r="C91" s="36" t="s">
        <v>590</v>
      </c>
      <c r="D91" s="37">
        <v>36000000</v>
      </c>
      <c r="E91" s="37">
        <v>0</v>
      </c>
      <c r="F91" s="39">
        <f>E91/D91</f>
        <v>0</v>
      </c>
    </row>
    <row r="92" spans="1:6" ht="63.75">
      <c r="A92" s="30">
        <f t="shared" si="2"/>
        <v>81</v>
      </c>
      <c r="B92" s="31" t="s">
        <v>154</v>
      </c>
      <c r="C92" s="32" t="s">
        <v>20</v>
      </c>
      <c r="D92" s="33">
        <f>D93</f>
        <v>2017500</v>
      </c>
      <c r="E92" s="33">
        <f>E93</f>
        <v>0</v>
      </c>
      <c r="F92" s="34">
        <f t="shared" si="0"/>
        <v>0</v>
      </c>
    </row>
    <row r="93" spans="1:6" ht="38.25">
      <c r="A93" s="30">
        <f t="shared" si="2"/>
        <v>82</v>
      </c>
      <c r="B93" s="38" t="s">
        <v>155</v>
      </c>
      <c r="C93" s="36" t="s">
        <v>89</v>
      </c>
      <c r="D93" s="37">
        <v>2017500</v>
      </c>
      <c r="E93" s="37">
        <v>0</v>
      </c>
      <c r="F93" s="39">
        <f t="shared" si="0"/>
        <v>0</v>
      </c>
    </row>
    <row r="94" spans="1:6" ht="53.25" customHeight="1">
      <c r="A94" s="30">
        <f t="shared" si="2"/>
        <v>83</v>
      </c>
      <c r="B94" s="31" t="s">
        <v>154</v>
      </c>
      <c r="C94" s="32" t="s">
        <v>591</v>
      </c>
      <c r="D94" s="33">
        <f>D95+D96</f>
        <v>962800</v>
      </c>
      <c r="E94" s="33">
        <f>E95+E96</f>
        <v>700000</v>
      </c>
      <c r="F94" s="34">
        <f t="shared" si="0"/>
        <v>0.7270461154964686</v>
      </c>
    </row>
    <row r="95" spans="1:6" ht="51" customHeight="1">
      <c r="A95" s="30">
        <f t="shared" si="2"/>
        <v>84</v>
      </c>
      <c r="B95" s="38" t="s">
        <v>155</v>
      </c>
      <c r="C95" s="36" t="s">
        <v>592</v>
      </c>
      <c r="D95" s="37">
        <v>385100</v>
      </c>
      <c r="E95" s="37">
        <v>280000</v>
      </c>
      <c r="F95" s="39">
        <f t="shared" si="0"/>
        <v>0.7270838743183589</v>
      </c>
    </row>
    <row r="96" spans="1:6" ht="51.75" customHeight="1">
      <c r="A96" s="30">
        <f t="shared" si="2"/>
        <v>85</v>
      </c>
      <c r="B96" s="38" t="s">
        <v>155</v>
      </c>
      <c r="C96" s="36" t="s">
        <v>593</v>
      </c>
      <c r="D96" s="37">
        <v>577700</v>
      </c>
      <c r="E96" s="37">
        <v>420000</v>
      </c>
      <c r="F96" s="39">
        <f t="shared" si="0"/>
        <v>0.7270209451272287</v>
      </c>
    </row>
    <row r="97" spans="1:6" ht="63.75" customHeight="1">
      <c r="A97" s="30">
        <f t="shared" si="2"/>
        <v>86</v>
      </c>
      <c r="B97" s="31" t="s">
        <v>154</v>
      </c>
      <c r="C97" s="32" t="s">
        <v>594</v>
      </c>
      <c r="D97" s="33">
        <f>D98+D99</f>
        <v>1261300</v>
      </c>
      <c r="E97" s="33">
        <f>E98+E99</f>
        <v>1261300</v>
      </c>
      <c r="F97" s="34">
        <f t="shared" si="0"/>
        <v>1</v>
      </c>
    </row>
    <row r="98" spans="1:6" ht="49.5" customHeight="1">
      <c r="A98" s="30">
        <f t="shared" si="2"/>
        <v>87</v>
      </c>
      <c r="B98" s="38" t="s">
        <v>155</v>
      </c>
      <c r="C98" s="36" t="s">
        <v>595</v>
      </c>
      <c r="D98" s="37">
        <v>368500</v>
      </c>
      <c r="E98" s="37">
        <v>368500</v>
      </c>
      <c r="F98" s="39">
        <f t="shared" si="0"/>
        <v>1</v>
      </c>
    </row>
    <row r="99" spans="1:6" ht="52.5" customHeight="1">
      <c r="A99" s="30">
        <f t="shared" si="2"/>
        <v>88</v>
      </c>
      <c r="B99" s="38" t="s">
        <v>155</v>
      </c>
      <c r="C99" s="36" t="s">
        <v>596</v>
      </c>
      <c r="D99" s="37">
        <v>892800</v>
      </c>
      <c r="E99" s="37">
        <f>557700+335100</f>
        <v>892800</v>
      </c>
      <c r="F99" s="39">
        <f t="shared" si="0"/>
        <v>1</v>
      </c>
    </row>
    <row r="100" spans="1:6" ht="66.75" customHeight="1">
      <c r="A100" s="30">
        <f t="shared" si="2"/>
        <v>89</v>
      </c>
      <c r="B100" s="67" t="s">
        <v>641</v>
      </c>
      <c r="C100" s="68" t="s">
        <v>642</v>
      </c>
      <c r="D100" s="69">
        <v>6385617.97</v>
      </c>
      <c r="E100" s="37">
        <v>6385617.97</v>
      </c>
      <c r="F100" s="39">
        <f t="shared" si="0"/>
        <v>1</v>
      </c>
    </row>
    <row r="101" spans="1:6" ht="44.25" customHeight="1">
      <c r="A101" s="30">
        <f t="shared" si="2"/>
        <v>90</v>
      </c>
      <c r="B101" s="67" t="s">
        <v>643</v>
      </c>
      <c r="C101" s="68" t="s">
        <v>644</v>
      </c>
      <c r="D101" s="69">
        <v>7835475.82</v>
      </c>
      <c r="E101" s="37">
        <v>7835475.82</v>
      </c>
      <c r="F101" s="39">
        <f t="shared" si="0"/>
        <v>1</v>
      </c>
    </row>
    <row r="102" spans="1:6" ht="44.25" customHeight="1">
      <c r="A102" s="30">
        <f t="shared" si="2"/>
        <v>91</v>
      </c>
      <c r="B102" s="31" t="s">
        <v>597</v>
      </c>
      <c r="C102" s="32" t="s">
        <v>598</v>
      </c>
      <c r="D102" s="33">
        <f>D103</f>
        <v>9142400</v>
      </c>
      <c r="E102" s="33">
        <f>E103</f>
        <v>9142400</v>
      </c>
      <c r="F102" s="34">
        <f t="shared" si="0"/>
        <v>1</v>
      </c>
    </row>
    <row r="103" spans="1:6" ht="38.25">
      <c r="A103" s="30">
        <f t="shared" si="2"/>
        <v>92</v>
      </c>
      <c r="B103" s="38" t="s">
        <v>599</v>
      </c>
      <c r="C103" s="48" t="s">
        <v>600</v>
      </c>
      <c r="D103" s="37">
        <v>9142400</v>
      </c>
      <c r="E103" s="37">
        <v>9142400</v>
      </c>
      <c r="F103" s="39">
        <f t="shared" si="0"/>
        <v>1</v>
      </c>
    </row>
    <row r="104" spans="1:6" ht="25.5">
      <c r="A104" s="30">
        <f t="shared" si="2"/>
        <v>93</v>
      </c>
      <c r="B104" s="31" t="s">
        <v>156</v>
      </c>
      <c r="C104" s="32" t="s">
        <v>157</v>
      </c>
      <c r="D104" s="33">
        <f>SUM(D105:D119)</f>
        <v>85968229</v>
      </c>
      <c r="E104" s="33">
        <f>SUM(E105:E119)</f>
        <v>55314390</v>
      </c>
      <c r="F104" s="34">
        <f t="shared" si="0"/>
        <v>0.6434282832556665</v>
      </c>
    </row>
    <row r="105" spans="1:6" ht="38.25">
      <c r="A105" s="30">
        <f t="shared" si="2"/>
        <v>94</v>
      </c>
      <c r="B105" s="38" t="s">
        <v>158</v>
      </c>
      <c r="C105" s="48" t="s">
        <v>159</v>
      </c>
      <c r="D105" s="37">
        <v>12883000</v>
      </c>
      <c r="E105" s="37">
        <v>9663000</v>
      </c>
      <c r="F105" s="39">
        <f aca="true" t="shared" si="3" ref="F105:F144">E105/D105</f>
        <v>0.7500582162539781</v>
      </c>
    </row>
    <row r="106" spans="1:6" ht="51">
      <c r="A106" s="30">
        <f t="shared" si="2"/>
        <v>95</v>
      </c>
      <c r="B106" s="38" t="s">
        <v>160</v>
      </c>
      <c r="C106" s="48" t="s">
        <v>161</v>
      </c>
      <c r="D106" s="37">
        <v>39544000</v>
      </c>
      <c r="E106" s="37">
        <v>29655000</v>
      </c>
      <c r="F106" s="39">
        <f t="shared" si="3"/>
        <v>0.7499241351406029</v>
      </c>
    </row>
    <row r="107" spans="1:6" ht="25.5">
      <c r="A107" s="30">
        <f t="shared" si="2"/>
        <v>96</v>
      </c>
      <c r="B107" s="38" t="s">
        <v>158</v>
      </c>
      <c r="C107" s="48" t="s">
        <v>163</v>
      </c>
      <c r="D107" s="37">
        <v>7513000</v>
      </c>
      <c r="E107" s="37">
        <v>7513000</v>
      </c>
      <c r="F107" s="39">
        <f t="shared" si="3"/>
        <v>1</v>
      </c>
    </row>
    <row r="108" spans="1:6" ht="38.25">
      <c r="A108" s="30">
        <f t="shared" si="2"/>
        <v>97</v>
      </c>
      <c r="B108" s="38" t="s">
        <v>160</v>
      </c>
      <c r="C108" s="36" t="s">
        <v>165</v>
      </c>
      <c r="D108" s="37">
        <v>10493200</v>
      </c>
      <c r="E108" s="37">
        <v>0</v>
      </c>
      <c r="F108" s="39">
        <f t="shared" si="3"/>
        <v>0</v>
      </c>
    </row>
    <row r="109" spans="1:6" ht="51">
      <c r="A109" s="30">
        <f t="shared" si="2"/>
        <v>98</v>
      </c>
      <c r="B109" s="38" t="s">
        <v>160</v>
      </c>
      <c r="C109" s="36" t="s">
        <v>170</v>
      </c>
      <c r="D109" s="37">
        <v>4757129</v>
      </c>
      <c r="E109" s="37">
        <v>4660390</v>
      </c>
      <c r="F109" s="39">
        <f t="shared" si="3"/>
        <v>0.9796644152386871</v>
      </c>
    </row>
    <row r="110" spans="1:6" ht="76.5">
      <c r="A110" s="30">
        <f t="shared" si="2"/>
        <v>99</v>
      </c>
      <c r="B110" s="35" t="s">
        <v>158</v>
      </c>
      <c r="C110" s="36" t="s">
        <v>90</v>
      </c>
      <c r="D110" s="37">
        <v>1416000</v>
      </c>
      <c r="E110" s="37">
        <v>1416000</v>
      </c>
      <c r="F110" s="39">
        <f t="shared" si="3"/>
        <v>1</v>
      </c>
    </row>
    <row r="111" spans="1:6" ht="63.75">
      <c r="A111" s="30">
        <f t="shared" si="2"/>
        <v>100</v>
      </c>
      <c r="B111" s="38" t="s">
        <v>158</v>
      </c>
      <c r="C111" s="36" t="s">
        <v>162</v>
      </c>
      <c r="D111" s="37">
        <v>700000</v>
      </c>
      <c r="E111" s="37">
        <v>700000</v>
      </c>
      <c r="F111" s="39">
        <f t="shared" si="3"/>
        <v>1</v>
      </c>
    </row>
    <row r="112" spans="1:6" ht="102">
      <c r="A112" s="30">
        <f t="shared" si="2"/>
        <v>101</v>
      </c>
      <c r="B112" s="35" t="s">
        <v>166</v>
      </c>
      <c r="C112" s="36" t="s">
        <v>97</v>
      </c>
      <c r="D112" s="37">
        <v>1820000</v>
      </c>
      <c r="E112" s="37">
        <v>1120000</v>
      </c>
      <c r="F112" s="39">
        <f t="shared" si="3"/>
        <v>0.6153846153846154</v>
      </c>
    </row>
    <row r="113" spans="1:6" ht="90" customHeight="1">
      <c r="A113" s="30">
        <f t="shared" si="2"/>
        <v>102</v>
      </c>
      <c r="B113" s="35" t="s">
        <v>166</v>
      </c>
      <c r="C113" s="36" t="s">
        <v>98</v>
      </c>
      <c r="D113" s="37">
        <v>20000</v>
      </c>
      <c r="E113" s="37">
        <v>20000</v>
      </c>
      <c r="F113" s="39">
        <f t="shared" si="3"/>
        <v>1</v>
      </c>
    </row>
    <row r="114" spans="1:6" ht="27.75" customHeight="1">
      <c r="A114" s="30">
        <f t="shared" si="2"/>
        <v>103</v>
      </c>
      <c r="B114" s="35" t="s">
        <v>160</v>
      </c>
      <c r="C114" s="36" t="s">
        <v>601</v>
      </c>
      <c r="D114" s="37">
        <v>366800</v>
      </c>
      <c r="E114" s="37">
        <v>0</v>
      </c>
      <c r="F114" s="39">
        <f t="shared" si="3"/>
        <v>0</v>
      </c>
    </row>
    <row r="115" spans="1:6" ht="63.75" customHeight="1">
      <c r="A115" s="30">
        <f t="shared" si="2"/>
        <v>104</v>
      </c>
      <c r="B115" s="35" t="s">
        <v>160</v>
      </c>
      <c r="C115" s="36" t="s">
        <v>602</v>
      </c>
      <c r="D115" s="37">
        <v>87100</v>
      </c>
      <c r="E115" s="37">
        <v>0</v>
      </c>
      <c r="F115" s="39">
        <f t="shared" si="3"/>
        <v>0</v>
      </c>
    </row>
    <row r="116" spans="1:6" ht="42" customHeight="1">
      <c r="A116" s="30">
        <f t="shared" si="2"/>
        <v>105</v>
      </c>
      <c r="B116" s="35" t="s">
        <v>166</v>
      </c>
      <c r="C116" s="36" t="s">
        <v>603</v>
      </c>
      <c r="D116" s="37">
        <v>4811000</v>
      </c>
      <c r="E116" s="37">
        <v>0</v>
      </c>
      <c r="F116" s="39">
        <f t="shared" si="3"/>
        <v>0</v>
      </c>
    </row>
    <row r="117" spans="1:6" ht="52.5" customHeight="1">
      <c r="A117" s="30">
        <f t="shared" si="2"/>
        <v>106</v>
      </c>
      <c r="B117" s="35" t="s">
        <v>166</v>
      </c>
      <c r="C117" s="36" t="s">
        <v>604</v>
      </c>
      <c r="D117" s="37">
        <v>465000</v>
      </c>
      <c r="E117" s="37">
        <v>0</v>
      </c>
      <c r="F117" s="39">
        <f t="shared" si="3"/>
        <v>0</v>
      </c>
    </row>
    <row r="118" spans="1:6" ht="52.5" customHeight="1">
      <c r="A118" s="30">
        <f t="shared" si="2"/>
        <v>107</v>
      </c>
      <c r="B118" s="35" t="s">
        <v>158</v>
      </c>
      <c r="C118" s="36" t="s">
        <v>645</v>
      </c>
      <c r="D118" s="37">
        <v>992000</v>
      </c>
      <c r="E118" s="37">
        <v>567000</v>
      </c>
      <c r="F118" s="39">
        <f t="shared" si="3"/>
        <v>0.5715725806451613</v>
      </c>
    </row>
    <row r="119" spans="1:6" ht="52.5" customHeight="1">
      <c r="A119" s="30">
        <f t="shared" si="2"/>
        <v>108</v>
      </c>
      <c r="B119" s="35" t="s">
        <v>160</v>
      </c>
      <c r="C119" s="36" t="s">
        <v>646</v>
      </c>
      <c r="D119" s="37">
        <v>100000</v>
      </c>
      <c r="E119" s="37">
        <v>0</v>
      </c>
      <c r="F119" s="39">
        <f t="shared" si="3"/>
        <v>0</v>
      </c>
    </row>
    <row r="120" spans="1:6" ht="25.5">
      <c r="A120" s="30">
        <f t="shared" si="2"/>
        <v>109</v>
      </c>
      <c r="B120" s="31" t="s">
        <v>171</v>
      </c>
      <c r="C120" s="32" t="s">
        <v>172</v>
      </c>
      <c r="D120" s="33">
        <f>D121+D122+D123+D124+D125+D131</f>
        <v>258087400</v>
      </c>
      <c r="E120" s="33">
        <f>E121+E122+E123+E124+E125+E131</f>
        <v>221166207.07</v>
      </c>
      <c r="F120" s="34">
        <f t="shared" si="3"/>
        <v>0.8569430629701411</v>
      </c>
    </row>
    <row r="121" spans="1:6" ht="51">
      <c r="A121" s="30">
        <f t="shared" si="2"/>
        <v>110</v>
      </c>
      <c r="B121" s="35" t="s">
        <v>173</v>
      </c>
      <c r="C121" s="36" t="s">
        <v>174</v>
      </c>
      <c r="D121" s="37">
        <v>7545400</v>
      </c>
      <c r="E121" s="37">
        <v>5135150</v>
      </c>
      <c r="F121" s="39">
        <f t="shared" si="3"/>
        <v>0.6805669679539852</v>
      </c>
    </row>
    <row r="122" spans="1:6" ht="51">
      <c r="A122" s="30">
        <f t="shared" si="2"/>
        <v>111</v>
      </c>
      <c r="B122" s="35" t="s">
        <v>175</v>
      </c>
      <c r="C122" s="36" t="s">
        <v>176</v>
      </c>
      <c r="D122" s="37">
        <v>1050100</v>
      </c>
      <c r="E122" s="37">
        <v>1050100</v>
      </c>
      <c r="F122" s="39">
        <f t="shared" si="3"/>
        <v>1</v>
      </c>
    </row>
    <row r="123" spans="1:6" ht="63.75">
      <c r="A123" s="30">
        <f t="shared" si="2"/>
        <v>112</v>
      </c>
      <c r="B123" s="35" t="s">
        <v>177</v>
      </c>
      <c r="C123" s="36" t="s">
        <v>178</v>
      </c>
      <c r="D123" s="37">
        <v>2350000</v>
      </c>
      <c r="E123" s="37">
        <v>1762500</v>
      </c>
      <c r="F123" s="39">
        <f t="shared" si="3"/>
        <v>0.75</v>
      </c>
    </row>
    <row r="124" spans="1:6" ht="51">
      <c r="A124" s="30">
        <f t="shared" si="2"/>
        <v>113</v>
      </c>
      <c r="B124" s="35" t="s">
        <v>179</v>
      </c>
      <c r="C124" s="36" t="s">
        <v>180</v>
      </c>
      <c r="D124" s="37">
        <v>10080000</v>
      </c>
      <c r="E124" s="37">
        <v>6615907.07</v>
      </c>
      <c r="F124" s="39">
        <f t="shared" si="3"/>
        <v>0.6563399871031746</v>
      </c>
    </row>
    <row r="125" spans="1:6" ht="38.25">
      <c r="A125" s="30">
        <f t="shared" si="2"/>
        <v>114</v>
      </c>
      <c r="B125" s="31" t="s">
        <v>181</v>
      </c>
      <c r="C125" s="32" t="s">
        <v>183</v>
      </c>
      <c r="D125" s="33">
        <f>D126+D127+D128+D129+D130</f>
        <v>71353900</v>
      </c>
      <c r="E125" s="33">
        <f>E126+E127+E128+E129+E130</f>
        <v>62870550</v>
      </c>
      <c r="F125" s="34">
        <f t="shared" si="3"/>
        <v>0.8811088111511775</v>
      </c>
    </row>
    <row r="126" spans="1:6" ht="63.75">
      <c r="A126" s="30">
        <f t="shared" si="2"/>
        <v>115</v>
      </c>
      <c r="B126" s="38" t="s">
        <v>184</v>
      </c>
      <c r="C126" s="36" t="s">
        <v>185</v>
      </c>
      <c r="D126" s="37">
        <v>255000</v>
      </c>
      <c r="E126" s="37">
        <v>191250</v>
      </c>
      <c r="F126" s="39">
        <f t="shared" si="3"/>
        <v>0.75</v>
      </c>
    </row>
    <row r="127" spans="1:6" ht="51">
      <c r="A127" s="30">
        <f t="shared" si="2"/>
        <v>116</v>
      </c>
      <c r="B127" s="38" t="s">
        <v>184</v>
      </c>
      <c r="C127" s="36" t="s">
        <v>186</v>
      </c>
      <c r="D127" s="37">
        <v>39939900</v>
      </c>
      <c r="E127" s="37">
        <v>39285300</v>
      </c>
      <c r="F127" s="39">
        <f t="shared" si="3"/>
        <v>0.9836103745878182</v>
      </c>
    </row>
    <row r="128" spans="1:6" ht="63.75">
      <c r="A128" s="30">
        <f t="shared" si="2"/>
        <v>117</v>
      </c>
      <c r="B128" s="38" t="s">
        <v>184</v>
      </c>
      <c r="C128" s="36" t="s">
        <v>187</v>
      </c>
      <c r="D128" s="37">
        <v>31075000</v>
      </c>
      <c r="E128" s="37">
        <v>23310000</v>
      </c>
      <c r="F128" s="39">
        <f t="shared" si="3"/>
        <v>0.7501206757843926</v>
      </c>
    </row>
    <row r="129" spans="1:6" ht="63.75">
      <c r="A129" s="30">
        <f t="shared" si="2"/>
        <v>118</v>
      </c>
      <c r="B129" s="38" t="s">
        <v>184</v>
      </c>
      <c r="C129" s="36" t="s">
        <v>188</v>
      </c>
      <c r="D129" s="37">
        <v>600</v>
      </c>
      <c r="E129" s="37">
        <v>600</v>
      </c>
      <c r="F129" s="39">
        <f t="shared" si="3"/>
        <v>1</v>
      </c>
    </row>
    <row r="130" spans="1:6" ht="25.5">
      <c r="A130" s="30">
        <f t="shared" si="2"/>
        <v>119</v>
      </c>
      <c r="B130" s="38" t="s">
        <v>184</v>
      </c>
      <c r="C130" s="36" t="s">
        <v>189</v>
      </c>
      <c r="D130" s="37">
        <v>83400</v>
      </c>
      <c r="E130" s="37">
        <v>83400</v>
      </c>
      <c r="F130" s="39">
        <f t="shared" si="3"/>
        <v>1</v>
      </c>
    </row>
    <row r="131" spans="1:6" ht="25.5">
      <c r="A131" s="30">
        <f t="shared" si="2"/>
        <v>120</v>
      </c>
      <c r="B131" s="31" t="s">
        <v>190</v>
      </c>
      <c r="C131" s="32" t="s">
        <v>191</v>
      </c>
      <c r="D131" s="33">
        <f>D132</f>
        <v>165708000</v>
      </c>
      <c r="E131" s="33">
        <f>E132</f>
        <v>143732000</v>
      </c>
      <c r="F131" s="34">
        <f t="shared" si="3"/>
        <v>0.8673811765273856</v>
      </c>
    </row>
    <row r="132" spans="1:6" ht="165.75">
      <c r="A132" s="30">
        <f t="shared" si="2"/>
        <v>121</v>
      </c>
      <c r="B132" s="38" t="s">
        <v>192</v>
      </c>
      <c r="C132" s="36" t="s">
        <v>99</v>
      </c>
      <c r="D132" s="37">
        <v>165708000</v>
      </c>
      <c r="E132" s="37">
        <v>143732000</v>
      </c>
      <c r="F132" s="39">
        <f t="shared" si="3"/>
        <v>0.8673811765273856</v>
      </c>
    </row>
    <row r="133" spans="1:6" ht="12.75">
      <c r="A133" s="30">
        <f t="shared" si="2"/>
        <v>122</v>
      </c>
      <c r="B133" s="31" t="s">
        <v>193</v>
      </c>
      <c r="C133" s="32" t="s">
        <v>194</v>
      </c>
      <c r="D133" s="33">
        <f>D134+D135+D136</f>
        <v>4393000</v>
      </c>
      <c r="E133" s="33">
        <f>E134+E135+E136</f>
        <v>3017000</v>
      </c>
      <c r="F133" s="34">
        <f t="shared" si="3"/>
        <v>0.6867744138402003</v>
      </c>
    </row>
    <row r="134" spans="1:6" ht="66.75" customHeight="1">
      <c r="A134" s="30">
        <f t="shared" si="2"/>
        <v>123</v>
      </c>
      <c r="B134" s="31" t="s">
        <v>22</v>
      </c>
      <c r="C134" s="32" t="s">
        <v>21</v>
      </c>
      <c r="D134" s="33">
        <v>3696000</v>
      </c>
      <c r="E134" s="33">
        <v>2439000</v>
      </c>
      <c r="F134" s="34">
        <f t="shared" si="3"/>
        <v>0.6599025974025974</v>
      </c>
    </row>
    <row r="135" spans="1:6" ht="54.75" customHeight="1">
      <c r="A135" s="30">
        <f t="shared" si="2"/>
        <v>124</v>
      </c>
      <c r="B135" s="31" t="s">
        <v>64</v>
      </c>
      <c r="C135" s="32" t="s">
        <v>65</v>
      </c>
      <c r="D135" s="33">
        <v>119000</v>
      </c>
      <c r="E135" s="33">
        <v>0</v>
      </c>
      <c r="F135" s="34">
        <f t="shared" si="3"/>
        <v>0</v>
      </c>
    </row>
    <row r="136" spans="1:6" ht="38.25">
      <c r="A136" s="30">
        <f t="shared" si="2"/>
        <v>125</v>
      </c>
      <c r="B136" s="31" t="s">
        <v>195</v>
      </c>
      <c r="C136" s="32" t="s">
        <v>206</v>
      </c>
      <c r="D136" s="33">
        <f>SUM(D137:D138)</f>
        <v>578000</v>
      </c>
      <c r="E136" s="33">
        <f>SUM(E137:E138)</f>
        <v>578000</v>
      </c>
      <c r="F136" s="34">
        <f t="shared" si="3"/>
        <v>1</v>
      </c>
    </row>
    <row r="137" spans="1:6" ht="69.75" customHeight="1">
      <c r="A137" s="30">
        <f t="shared" si="2"/>
        <v>126</v>
      </c>
      <c r="B137" s="38" t="s">
        <v>196</v>
      </c>
      <c r="C137" s="49" t="s">
        <v>197</v>
      </c>
      <c r="D137" s="37">
        <v>195000</v>
      </c>
      <c r="E137" s="37">
        <v>195000</v>
      </c>
      <c r="F137" s="39">
        <f t="shared" si="3"/>
        <v>1</v>
      </c>
    </row>
    <row r="138" spans="1:6" ht="143.25" customHeight="1">
      <c r="A138" s="30">
        <f t="shared" si="2"/>
        <v>127</v>
      </c>
      <c r="B138" s="38" t="s">
        <v>605</v>
      </c>
      <c r="C138" s="49" t="s">
        <v>606</v>
      </c>
      <c r="D138" s="37">
        <v>383000</v>
      </c>
      <c r="E138" s="37">
        <v>383000</v>
      </c>
      <c r="F138" s="39">
        <f t="shared" si="3"/>
        <v>1</v>
      </c>
    </row>
    <row r="139" spans="1:6" ht="67.5" customHeight="1">
      <c r="A139" s="30">
        <f t="shared" si="2"/>
        <v>128</v>
      </c>
      <c r="B139" s="40" t="s">
        <v>91</v>
      </c>
      <c r="C139" s="50" t="s">
        <v>92</v>
      </c>
      <c r="D139" s="33">
        <f>D140</f>
        <v>0</v>
      </c>
      <c r="E139" s="33">
        <f>E140</f>
        <v>147916.64</v>
      </c>
      <c r="F139" s="34">
        <v>0</v>
      </c>
    </row>
    <row r="140" spans="1:6" ht="54.75" customHeight="1">
      <c r="A140" s="30">
        <f t="shared" si="2"/>
        <v>129</v>
      </c>
      <c r="B140" s="43" t="s">
        <v>93</v>
      </c>
      <c r="C140" s="51" t="s">
        <v>94</v>
      </c>
      <c r="D140" s="37">
        <v>0</v>
      </c>
      <c r="E140" s="37">
        <v>147916.64</v>
      </c>
      <c r="F140" s="39">
        <v>0</v>
      </c>
    </row>
    <row r="141" spans="1:6" ht="45" customHeight="1">
      <c r="A141" s="30">
        <f t="shared" si="2"/>
        <v>130</v>
      </c>
      <c r="B141" s="40" t="s">
        <v>198</v>
      </c>
      <c r="C141" s="50" t="s">
        <v>199</v>
      </c>
      <c r="D141" s="42">
        <f>SUM(D142:D143)</f>
        <v>0</v>
      </c>
      <c r="E141" s="42">
        <f>SUM(E142:E143)</f>
        <v>-3178703.38</v>
      </c>
      <c r="F141" s="34">
        <v>0</v>
      </c>
    </row>
    <row r="142" spans="1:6" ht="51">
      <c r="A142" s="30">
        <f t="shared" si="2"/>
        <v>131</v>
      </c>
      <c r="B142" s="43" t="s">
        <v>200</v>
      </c>
      <c r="C142" s="51" t="s">
        <v>201</v>
      </c>
      <c r="D142" s="45">
        <v>0</v>
      </c>
      <c r="E142" s="46">
        <v>-1510227</v>
      </c>
      <c r="F142" s="39">
        <v>0</v>
      </c>
    </row>
    <row r="143" spans="1:6" ht="51">
      <c r="A143" s="30">
        <f t="shared" si="2"/>
        <v>132</v>
      </c>
      <c r="B143" s="43" t="s">
        <v>23</v>
      </c>
      <c r="C143" s="51" t="s">
        <v>201</v>
      </c>
      <c r="D143" s="45">
        <v>0</v>
      </c>
      <c r="E143" s="46">
        <v>-1668476.38</v>
      </c>
      <c r="F143" s="39">
        <v>0</v>
      </c>
    </row>
    <row r="144" spans="1:6" ht="12.75">
      <c r="A144" s="30">
        <f t="shared" si="2"/>
        <v>133</v>
      </c>
      <c r="B144" s="70" t="s">
        <v>202</v>
      </c>
      <c r="C144" s="71"/>
      <c r="D144" s="52">
        <f>D12+D83+D139+D141</f>
        <v>866539369.79</v>
      </c>
      <c r="E144" s="52">
        <f>E12+E83+E139+E141</f>
        <v>648242115.51</v>
      </c>
      <c r="F144" s="34">
        <f t="shared" si="3"/>
        <v>0.7480815507171903</v>
      </c>
    </row>
    <row r="145" ht="12.75">
      <c r="A145" s="53"/>
    </row>
    <row r="146" ht="12.75"/>
    <row r="147" ht="34.5" customHeight="1">
      <c r="E147" s="54"/>
    </row>
  </sheetData>
  <sheetProtection/>
  <mergeCells count="11">
    <mergeCell ref="E6:F6"/>
    <mergeCell ref="B144:C144"/>
    <mergeCell ref="D3:F3"/>
    <mergeCell ref="B7:F7"/>
    <mergeCell ref="B8:F8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3937007874015748" bottom="0.3937007874015748" header="0.5118110236220472" footer="0.5118110236220472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G36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6.140625" style="1" customWidth="1"/>
    <col min="2" max="2" width="42.28125" style="2" customWidth="1"/>
    <col min="3" max="3" width="31.00390625" style="2" customWidth="1"/>
    <col min="4" max="4" width="14.421875" style="2" customWidth="1"/>
    <col min="5" max="5" width="13.8515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1:5" ht="12.75">
      <c r="A1" s="11"/>
      <c r="B1" s="12"/>
      <c r="C1" s="12"/>
      <c r="D1" s="12"/>
      <c r="E1" s="13" t="s">
        <v>299</v>
      </c>
    </row>
    <row r="2" spans="1:5" ht="12.75">
      <c r="A2" s="11"/>
      <c r="B2" s="12"/>
      <c r="C2" s="12"/>
      <c r="D2" s="12"/>
      <c r="E2" s="13" t="s">
        <v>297</v>
      </c>
    </row>
    <row r="3" spans="1:5" ht="12.75">
      <c r="A3" s="11"/>
      <c r="B3" s="12"/>
      <c r="C3" s="12"/>
      <c r="D3" s="12"/>
      <c r="E3" s="13" t="s">
        <v>283</v>
      </c>
    </row>
    <row r="4" spans="1:5" ht="12.75">
      <c r="A4" s="11"/>
      <c r="B4" s="12"/>
      <c r="C4" s="12"/>
      <c r="D4" s="12"/>
      <c r="E4" s="13" t="s">
        <v>313</v>
      </c>
    </row>
    <row r="5" spans="1:5" ht="12.75">
      <c r="A5" s="11"/>
      <c r="B5" s="12"/>
      <c r="C5" s="12"/>
      <c r="D5" s="12"/>
      <c r="E5" s="13" t="s">
        <v>648</v>
      </c>
    </row>
    <row r="6" spans="1:5" ht="12.75">
      <c r="A6" s="11"/>
      <c r="B6" s="12"/>
      <c r="C6" s="12"/>
      <c r="D6" s="12"/>
      <c r="E6" s="12"/>
    </row>
    <row r="7" spans="1:5" ht="3.75" customHeight="1">
      <c r="A7" s="11"/>
      <c r="B7" s="12"/>
      <c r="C7" s="12"/>
      <c r="D7" s="12"/>
      <c r="E7" s="12"/>
    </row>
    <row r="8" spans="1:5" ht="12.75" hidden="1">
      <c r="A8" s="11"/>
      <c r="B8" s="12"/>
      <c r="C8" s="12"/>
      <c r="D8" s="12"/>
      <c r="E8" s="12"/>
    </row>
    <row r="9" spans="1:5" ht="43.5" customHeight="1">
      <c r="A9" s="79" t="s">
        <v>632</v>
      </c>
      <c r="B9" s="80"/>
      <c r="C9" s="80"/>
      <c r="D9" s="80"/>
      <c r="E9" s="80"/>
    </row>
    <row r="10" spans="1:5" ht="12.75">
      <c r="A10" s="14"/>
      <c r="B10" s="15"/>
      <c r="C10" s="14"/>
      <c r="D10" s="14"/>
      <c r="E10" s="12"/>
    </row>
    <row r="11" spans="1:5" ht="11.25" customHeight="1">
      <c r="A11" s="84" t="s">
        <v>284</v>
      </c>
      <c r="B11" s="84" t="s">
        <v>300</v>
      </c>
      <c r="C11" s="84" t="s">
        <v>301</v>
      </c>
      <c r="D11" s="84" t="s">
        <v>252</v>
      </c>
      <c r="E11" s="81" t="s">
        <v>633</v>
      </c>
    </row>
    <row r="12" spans="1:5" ht="11.25" customHeight="1">
      <c r="A12" s="84"/>
      <c r="B12" s="84"/>
      <c r="C12" s="84"/>
      <c r="D12" s="84"/>
      <c r="E12" s="82"/>
    </row>
    <row r="13" spans="1:5" ht="68.25" customHeight="1">
      <c r="A13" s="84"/>
      <c r="B13" s="84"/>
      <c r="C13" s="84"/>
      <c r="D13" s="84"/>
      <c r="E13" s="83"/>
    </row>
    <row r="14" spans="1:5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</row>
    <row r="15" spans="1:7" ht="25.5">
      <c r="A15" s="17">
        <v>1</v>
      </c>
      <c r="B15" s="18" t="s">
        <v>293</v>
      </c>
      <c r="C15" s="16"/>
      <c r="D15" s="19">
        <f>D17</f>
        <v>55559577.33000004</v>
      </c>
      <c r="E15" s="19">
        <f>E17</f>
        <v>-121656729.03999996</v>
      </c>
      <c r="G15" s="8"/>
    </row>
    <row r="16" spans="1:5" ht="12.75">
      <c r="A16" s="16">
        <f>1+A15</f>
        <v>2</v>
      </c>
      <c r="B16" s="20" t="s">
        <v>291</v>
      </c>
      <c r="C16" s="16"/>
      <c r="D16" s="16"/>
      <c r="E16" s="16"/>
    </row>
    <row r="17" spans="1:5" ht="25.5">
      <c r="A17" s="16">
        <f aca="true" t="shared" si="0" ref="A17:A24">1+A16</f>
        <v>3</v>
      </c>
      <c r="B17" s="20" t="s">
        <v>292</v>
      </c>
      <c r="C17" s="16"/>
      <c r="D17" s="21">
        <f>D18</f>
        <v>55559577.33000004</v>
      </c>
      <c r="E17" s="21">
        <f>E18</f>
        <v>-121656729.03999996</v>
      </c>
    </row>
    <row r="18" spans="1:5" ht="12.75">
      <c r="A18" s="16">
        <f t="shared" si="0"/>
        <v>4</v>
      </c>
      <c r="B18" s="20" t="s">
        <v>295</v>
      </c>
      <c r="C18" s="22" t="s">
        <v>294</v>
      </c>
      <c r="D18" s="21">
        <f>D22+D21</f>
        <v>55559577.33000004</v>
      </c>
      <c r="E18" s="21">
        <f>E22+E21-E23</f>
        <v>-121656729.03999996</v>
      </c>
    </row>
    <row r="19" spans="1:5" ht="54" customHeight="1">
      <c r="A19" s="16"/>
      <c r="B19" s="20" t="s">
        <v>311</v>
      </c>
      <c r="C19" s="22" t="s">
        <v>310</v>
      </c>
      <c r="D19" s="21">
        <v>0</v>
      </c>
      <c r="E19" s="21">
        <v>0</v>
      </c>
    </row>
    <row r="20" spans="1:5" ht="65.25" customHeight="1">
      <c r="A20" s="16"/>
      <c r="B20" s="20" t="s">
        <v>312</v>
      </c>
      <c r="C20" s="22" t="s">
        <v>309</v>
      </c>
      <c r="D20" s="21">
        <v>0</v>
      </c>
      <c r="E20" s="21">
        <v>0</v>
      </c>
    </row>
    <row r="21" spans="1:7" ht="27.75" customHeight="1">
      <c r="A21" s="16">
        <f>1+A18</f>
        <v>5</v>
      </c>
      <c r="B21" s="20" t="s">
        <v>302</v>
      </c>
      <c r="C21" s="22" t="s">
        <v>303</v>
      </c>
      <c r="D21" s="23">
        <v>-866539369.79</v>
      </c>
      <c r="E21" s="23">
        <v>-654287287.52</v>
      </c>
      <c r="F21" s="8"/>
      <c r="G21" s="8"/>
    </row>
    <row r="22" spans="1:7" ht="29.25" customHeight="1">
      <c r="A22" s="16">
        <f t="shared" si="0"/>
        <v>6</v>
      </c>
      <c r="B22" s="20" t="s">
        <v>304</v>
      </c>
      <c r="C22" s="22" t="s">
        <v>305</v>
      </c>
      <c r="D22" s="23">
        <v>922098947.12</v>
      </c>
      <c r="E22" s="23">
        <v>532630558.48</v>
      </c>
      <c r="F22" s="8"/>
      <c r="G22" s="8"/>
    </row>
    <row r="23" spans="1:7" ht="105" customHeight="1">
      <c r="A23" s="16">
        <f t="shared" si="0"/>
        <v>7</v>
      </c>
      <c r="B23" s="20" t="s">
        <v>290</v>
      </c>
      <c r="C23" s="22" t="s">
        <v>95</v>
      </c>
      <c r="D23" s="23">
        <v>0</v>
      </c>
      <c r="E23" s="23">
        <v>0</v>
      </c>
      <c r="G23" s="8"/>
    </row>
    <row r="24" spans="1:6" ht="54" customHeight="1">
      <c r="A24" s="16">
        <f t="shared" si="0"/>
        <v>8</v>
      </c>
      <c r="B24" s="20" t="s">
        <v>306</v>
      </c>
      <c r="C24" s="22" t="s">
        <v>307</v>
      </c>
      <c r="D24" s="24">
        <v>0</v>
      </c>
      <c r="E24" s="24">
        <v>0</v>
      </c>
      <c r="F24" s="8"/>
    </row>
    <row r="25" spans="1:6" ht="12.75">
      <c r="A25" s="14"/>
      <c r="B25" s="15"/>
      <c r="C25" s="14"/>
      <c r="D25" s="14"/>
      <c r="E25" s="12"/>
      <c r="F25" s="8"/>
    </row>
    <row r="26" spans="1:5" ht="12.75">
      <c r="A26" s="14"/>
      <c r="B26" s="15"/>
      <c r="C26" s="14"/>
      <c r="D26" s="14"/>
      <c r="E26" s="12"/>
    </row>
    <row r="27" spans="1:4" ht="11.25">
      <c r="A27" s="9"/>
      <c r="B27" s="10"/>
      <c r="C27" s="9"/>
      <c r="D27" s="9"/>
    </row>
    <row r="28" spans="1:4" ht="11.25">
      <c r="A28" s="9"/>
      <c r="B28" s="10"/>
      <c r="C28" s="9"/>
      <c r="D28" s="9"/>
    </row>
    <row r="29" spans="1:4" ht="11.25">
      <c r="A29" s="9"/>
      <c r="B29" s="10"/>
      <c r="C29" s="9"/>
      <c r="D29" s="9"/>
    </row>
    <row r="30" spans="1:4" ht="11.25">
      <c r="A30" s="9"/>
      <c r="B30" s="10"/>
      <c r="C30" s="9"/>
      <c r="D30" s="9"/>
    </row>
    <row r="31" spans="1:4" ht="11.25">
      <c r="A31" s="9"/>
      <c r="B31" s="10"/>
      <c r="C31" s="9"/>
      <c r="D31" s="9"/>
    </row>
    <row r="32" spans="1:4" ht="11.25">
      <c r="A32" s="9"/>
      <c r="B32" s="10"/>
      <c r="C32" s="9"/>
      <c r="D32" s="9"/>
    </row>
    <row r="33" spans="1:4" ht="11.25">
      <c r="A33" s="9"/>
      <c r="B33" s="10"/>
      <c r="C33" s="9"/>
      <c r="D33" s="9"/>
    </row>
    <row r="34" spans="1:4" ht="11.25">
      <c r="A34" s="9"/>
      <c r="B34" s="10"/>
      <c r="C34" s="9"/>
      <c r="D34" s="9"/>
    </row>
    <row r="35" spans="1:4" ht="11.25">
      <c r="A35" s="9"/>
      <c r="B35" s="10"/>
      <c r="C35" s="9"/>
      <c r="D35" s="9"/>
    </row>
    <row r="36" spans="1:4" ht="11.25">
      <c r="A36" s="9"/>
      <c r="B36" s="10"/>
      <c r="C36" s="9"/>
      <c r="D36" s="9"/>
    </row>
  </sheetData>
  <sheetProtection/>
  <mergeCells count="6">
    <mergeCell ref="A9:E9"/>
    <mergeCell ref="E11:E13"/>
    <mergeCell ref="A11:A13"/>
    <mergeCell ref="B11:B13"/>
    <mergeCell ref="C11:C13"/>
    <mergeCell ref="D11:D13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7109375" style="1" customWidth="1"/>
    <col min="2" max="2" width="52.7109375" style="2" customWidth="1"/>
    <col min="3" max="3" width="6.28125" style="2" customWidth="1"/>
    <col min="4" max="4" width="9.57421875" style="3" customWidth="1"/>
    <col min="5" max="5" width="7.28125" style="2" customWidth="1"/>
    <col min="6" max="6" width="13.8515625" style="2" customWidth="1"/>
    <col min="7" max="7" width="14.57421875" style="2" customWidth="1"/>
    <col min="8" max="8" width="9.140625" style="2" customWidth="1"/>
    <col min="9" max="9" width="12.00390625" style="2" customWidth="1"/>
    <col min="10" max="10" width="10.8515625" style="2" bestFit="1" customWidth="1"/>
    <col min="11" max="16384" width="9.140625" style="2" customWidth="1"/>
  </cols>
  <sheetData>
    <row r="1" spans="1:8" ht="12.75">
      <c r="A1" s="11"/>
      <c r="B1" s="12"/>
      <c r="C1" s="12"/>
      <c r="D1" s="25"/>
      <c r="E1" s="12"/>
      <c r="F1" s="12"/>
      <c r="G1" s="12"/>
      <c r="H1" s="13" t="s">
        <v>296</v>
      </c>
    </row>
    <row r="2" spans="1:8" ht="12.75">
      <c r="A2" s="11"/>
      <c r="B2" s="12"/>
      <c r="C2" s="12"/>
      <c r="D2" s="25"/>
      <c r="E2" s="12"/>
      <c r="F2" s="12"/>
      <c r="G2" s="12"/>
      <c r="H2" s="13" t="s">
        <v>297</v>
      </c>
    </row>
    <row r="3" spans="1:8" ht="12.75">
      <c r="A3" s="11"/>
      <c r="B3" s="12"/>
      <c r="C3" s="12"/>
      <c r="D3" s="25"/>
      <c r="E3" s="12"/>
      <c r="F3" s="12"/>
      <c r="G3" s="12"/>
      <c r="H3" s="13" t="s">
        <v>283</v>
      </c>
    </row>
    <row r="4" spans="1:8" ht="12.75">
      <c r="A4" s="11"/>
      <c r="B4" s="12"/>
      <c r="C4" s="12"/>
      <c r="D4" s="25"/>
      <c r="E4" s="12"/>
      <c r="F4" s="12"/>
      <c r="G4" s="12"/>
      <c r="H4" s="13" t="s">
        <v>313</v>
      </c>
    </row>
    <row r="5" spans="1:8" ht="12.75">
      <c r="A5" s="11"/>
      <c r="B5" s="12"/>
      <c r="C5" s="12"/>
      <c r="D5" s="25"/>
      <c r="E5" s="12"/>
      <c r="F5" s="12"/>
      <c r="G5" s="12"/>
      <c r="H5" s="13" t="s">
        <v>648</v>
      </c>
    </row>
    <row r="6" spans="1:8" ht="6" customHeight="1">
      <c r="A6" s="11"/>
      <c r="B6" s="12"/>
      <c r="C6" s="12"/>
      <c r="D6" s="25"/>
      <c r="E6" s="12"/>
      <c r="F6" s="12"/>
      <c r="G6" s="12"/>
      <c r="H6" s="12"/>
    </row>
    <row r="7" spans="1:8" ht="33.75" customHeight="1">
      <c r="A7" s="86" t="s">
        <v>631</v>
      </c>
      <c r="B7" s="86"/>
      <c r="C7" s="86"/>
      <c r="D7" s="86"/>
      <c r="E7" s="86"/>
      <c r="F7" s="86"/>
      <c r="G7" s="87"/>
      <c r="H7" s="87"/>
    </row>
    <row r="8" ht="3.75" customHeight="1"/>
    <row r="9" spans="1:8" ht="11.25" customHeight="1">
      <c r="A9" s="88" t="s">
        <v>284</v>
      </c>
      <c r="B9" s="88" t="s">
        <v>298</v>
      </c>
      <c r="C9" s="88" t="s">
        <v>285</v>
      </c>
      <c r="D9" s="88" t="s">
        <v>251</v>
      </c>
      <c r="E9" s="88" t="s">
        <v>308</v>
      </c>
      <c r="F9" s="88" t="s">
        <v>252</v>
      </c>
      <c r="G9" s="91" t="s">
        <v>286</v>
      </c>
      <c r="H9" s="91"/>
    </row>
    <row r="10" spans="1:8" ht="11.25" customHeight="1">
      <c r="A10" s="89"/>
      <c r="B10" s="89"/>
      <c r="C10" s="89"/>
      <c r="D10" s="89"/>
      <c r="E10" s="89"/>
      <c r="F10" s="89"/>
      <c r="G10" s="91"/>
      <c r="H10" s="91"/>
    </row>
    <row r="11" spans="1:8" ht="67.5">
      <c r="A11" s="90"/>
      <c r="B11" s="90"/>
      <c r="C11" s="90"/>
      <c r="D11" s="90"/>
      <c r="E11" s="90"/>
      <c r="F11" s="90"/>
      <c r="G11" s="4" t="s">
        <v>182</v>
      </c>
      <c r="H11" s="4" t="s">
        <v>271</v>
      </c>
    </row>
    <row r="12" spans="1:8" ht="11.25">
      <c r="A12" s="5">
        <v>1</v>
      </c>
      <c r="B12" s="6">
        <v>2</v>
      </c>
      <c r="C12" s="7" t="s">
        <v>287</v>
      </c>
      <c r="D12" s="7" t="s">
        <v>288</v>
      </c>
      <c r="E12" s="7" t="s">
        <v>289</v>
      </c>
      <c r="F12" s="7">
        <v>6</v>
      </c>
      <c r="G12" s="7">
        <v>7</v>
      </c>
      <c r="H12" s="7">
        <v>8</v>
      </c>
    </row>
    <row r="13" spans="1:10" ht="12.75">
      <c r="A13" s="62">
        <v>1</v>
      </c>
      <c r="B13" s="55" t="s">
        <v>457</v>
      </c>
      <c r="C13" s="63" t="s">
        <v>315</v>
      </c>
      <c r="D13" s="63" t="s">
        <v>316</v>
      </c>
      <c r="E13" s="63" t="s">
        <v>314</v>
      </c>
      <c r="F13" s="58">
        <v>82837543.36</v>
      </c>
      <c r="G13" s="58">
        <v>59155262.55</v>
      </c>
      <c r="H13" s="60">
        <f>G13/F13*100</f>
        <v>71.41117439096398</v>
      </c>
      <c r="I13" s="8"/>
      <c r="J13" s="8"/>
    </row>
    <row r="14" spans="1:8" ht="38.25">
      <c r="A14" s="61">
        <f>1+A13</f>
        <v>2</v>
      </c>
      <c r="B14" s="64" t="s">
        <v>458</v>
      </c>
      <c r="C14" s="56" t="s">
        <v>317</v>
      </c>
      <c r="D14" s="56" t="s">
        <v>316</v>
      </c>
      <c r="E14" s="56" t="s">
        <v>314</v>
      </c>
      <c r="F14" s="65">
        <v>1205260</v>
      </c>
      <c r="G14" s="65">
        <v>893268.95</v>
      </c>
      <c r="H14" s="66">
        <f aca="true" t="shared" si="0" ref="H14:H77">G14/F14*100</f>
        <v>74.11421187129747</v>
      </c>
    </row>
    <row r="15" spans="1:8" ht="51">
      <c r="A15" s="61">
        <f aca="true" t="shared" si="1" ref="A15:A78">1+A14</f>
        <v>3</v>
      </c>
      <c r="B15" s="64" t="s">
        <v>459</v>
      </c>
      <c r="C15" s="56" t="s">
        <v>317</v>
      </c>
      <c r="D15" s="56" t="s">
        <v>318</v>
      </c>
      <c r="E15" s="56" t="s">
        <v>314</v>
      </c>
      <c r="F15" s="65">
        <v>1205260</v>
      </c>
      <c r="G15" s="65">
        <v>893268.95</v>
      </c>
      <c r="H15" s="66">
        <f t="shared" si="0"/>
        <v>74.11421187129747</v>
      </c>
    </row>
    <row r="16" spans="1:8" ht="12.75">
      <c r="A16" s="61">
        <f t="shared" si="1"/>
        <v>4</v>
      </c>
      <c r="B16" s="64" t="s">
        <v>460</v>
      </c>
      <c r="C16" s="56" t="s">
        <v>317</v>
      </c>
      <c r="D16" s="56" t="s">
        <v>319</v>
      </c>
      <c r="E16" s="56" t="s">
        <v>314</v>
      </c>
      <c r="F16" s="65">
        <v>1205260</v>
      </c>
      <c r="G16" s="65">
        <v>893268.95</v>
      </c>
      <c r="H16" s="66">
        <f t="shared" si="0"/>
        <v>74.11421187129747</v>
      </c>
    </row>
    <row r="17" spans="1:8" ht="25.5">
      <c r="A17" s="61">
        <f t="shared" si="1"/>
        <v>5</v>
      </c>
      <c r="B17" s="64" t="s">
        <v>461</v>
      </c>
      <c r="C17" s="56" t="s">
        <v>317</v>
      </c>
      <c r="D17" s="56" t="s">
        <v>319</v>
      </c>
      <c r="E17" s="56" t="s">
        <v>320</v>
      </c>
      <c r="F17" s="65">
        <v>1205260</v>
      </c>
      <c r="G17" s="65">
        <v>893268.95</v>
      </c>
      <c r="H17" s="66">
        <f t="shared" si="0"/>
        <v>74.11421187129747</v>
      </c>
    </row>
    <row r="18" spans="1:8" ht="38.25">
      <c r="A18" s="61">
        <f t="shared" si="1"/>
        <v>6</v>
      </c>
      <c r="B18" s="64" t="s">
        <v>462</v>
      </c>
      <c r="C18" s="56" t="s">
        <v>321</v>
      </c>
      <c r="D18" s="56" t="s">
        <v>316</v>
      </c>
      <c r="E18" s="56" t="s">
        <v>314</v>
      </c>
      <c r="F18" s="65">
        <v>2608000</v>
      </c>
      <c r="G18" s="65">
        <v>1958444.07</v>
      </c>
      <c r="H18" s="66">
        <f t="shared" si="0"/>
        <v>75.0937143404908</v>
      </c>
    </row>
    <row r="19" spans="1:8" ht="51">
      <c r="A19" s="61">
        <f t="shared" si="1"/>
        <v>7</v>
      </c>
      <c r="B19" s="64" t="s">
        <v>459</v>
      </c>
      <c r="C19" s="56" t="s">
        <v>321</v>
      </c>
      <c r="D19" s="56" t="s">
        <v>318</v>
      </c>
      <c r="E19" s="56" t="s">
        <v>314</v>
      </c>
      <c r="F19" s="65">
        <v>2608000</v>
      </c>
      <c r="G19" s="65">
        <v>1958444.07</v>
      </c>
      <c r="H19" s="66">
        <f t="shared" si="0"/>
        <v>75.0937143404908</v>
      </c>
    </row>
    <row r="20" spans="1:8" ht="12.75">
      <c r="A20" s="61">
        <f t="shared" si="1"/>
        <v>8</v>
      </c>
      <c r="B20" s="64" t="s">
        <v>463</v>
      </c>
      <c r="C20" s="56" t="s">
        <v>321</v>
      </c>
      <c r="D20" s="56" t="s">
        <v>322</v>
      </c>
      <c r="E20" s="56" t="s">
        <v>314</v>
      </c>
      <c r="F20" s="65">
        <v>1433550</v>
      </c>
      <c r="G20" s="65">
        <v>1028140.58</v>
      </c>
      <c r="H20" s="66">
        <f t="shared" si="0"/>
        <v>71.71989675979212</v>
      </c>
    </row>
    <row r="21" spans="1:8" ht="25.5">
      <c r="A21" s="61">
        <f t="shared" si="1"/>
        <v>9</v>
      </c>
      <c r="B21" s="64" t="s">
        <v>461</v>
      </c>
      <c r="C21" s="56" t="s">
        <v>321</v>
      </c>
      <c r="D21" s="56" t="s">
        <v>322</v>
      </c>
      <c r="E21" s="56" t="s">
        <v>320</v>
      </c>
      <c r="F21" s="65">
        <v>1433550</v>
      </c>
      <c r="G21" s="65">
        <v>1028140.58</v>
      </c>
      <c r="H21" s="66">
        <f t="shared" si="0"/>
        <v>71.71989675979212</v>
      </c>
    </row>
    <row r="22" spans="1:8" ht="25.5">
      <c r="A22" s="61">
        <f t="shared" si="1"/>
        <v>10</v>
      </c>
      <c r="B22" s="64" t="s">
        <v>464</v>
      </c>
      <c r="C22" s="56" t="s">
        <v>321</v>
      </c>
      <c r="D22" s="56" t="s">
        <v>323</v>
      </c>
      <c r="E22" s="56" t="s">
        <v>314</v>
      </c>
      <c r="F22" s="65">
        <v>1066450</v>
      </c>
      <c r="G22" s="65">
        <v>867303.49</v>
      </c>
      <c r="H22" s="66">
        <f t="shared" si="0"/>
        <v>81.32622157625768</v>
      </c>
    </row>
    <row r="23" spans="1:8" ht="25.5">
      <c r="A23" s="61">
        <f t="shared" si="1"/>
        <v>11</v>
      </c>
      <c r="B23" s="64" t="s">
        <v>461</v>
      </c>
      <c r="C23" s="56" t="s">
        <v>321</v>
      </c>
      <c r="D23" s="56" t="s">
        <v>323</v>
      </c>
      <c r="E23" s="56" t="s">
        <v>320</v>
      </c>
      <c r="F23" s="65">
        <v>1066450</v>
      </c>
      <c r="G23" s="65">
        <v>867303.49</v>
      </c>
      <c r="H23" s="66">
        <f t="shared" si="0"/>
        <v>81.32622157625768</v>
      </c>
    </row>
    <row r="24" spans="1:8" ht="25.5">
      <c r="A24" s="61">
        <f t="shared" si="1"/>
        <v>12</v>
      </c>
      <c r="B24" s="64" t="s">
        <v>465</v>
      </c>
      <c r="C24" s="56" t="s">
        <v>321</v>
      </c>
      <c r="D24" s="56" t="s">
        <v>324</v>
      </c>
      <c r="E24" s="56" t="s">
        <v>314</v>
      </c>
      <c r="F24" s="65">
        <v>108000</v>
      </c>
      <c r="G24" s="65">
        <v>63000</v>
      </c>
      <c r="H24" s="66">
        <f t="shared" si="0"/>
        <v>58.333333333333336</v>
      </c>
    </row>
    <row r="25" spans="1:8" ht="25.5">
      <c r="A25" s="61">
        <f t="shared" si="1"/>
        <v>13</v>
      </c>
      <c r="B25" s="64" t="s">
        <v>461</v>
      </c>
      <c r="C25" s="56" t="s">
        <v>321</v>
      </c>
      <c r="D25" s="56" t="s">
        <v>324</v>
      </c>
      <c r="E25" s="56" t="s">
        <v>320</v>
      </c>
      <c r="F25" s="65">
        <v>108000</v>
      </c>
      <c r="G25" s="65">
        <v>63000</v>
      </c>
      <c r="H25" s="66">
        <f t="shared" si="0"/>
        <v>58.333333333333336</v>
      </c>
    </row>
    <row r="26" spans="1:8" ht="51">
      <c r="A26" s="61">
        <f t="shared" si="1"/>
        <v>14</v>
      </c>
      <c r="B26" s="64" t="s">
        <v>466</v>
      </c>
      <c r="C26" s="56" t="s">
        <v>325</v>
      </c>
      <c r="D26" s="56" t="s">
        <v>316</v>
      </c>
      <c r="E26" s="56" t="s">
        <v>314</v>
      </c>
      <c r="F26" s="65">
        <v>22872480</v>
      </c>
      <c r="G26" s="65">
        <v>15780467.84</v>
      </c>
      <c r="H26" s="66">
        <f t="shared" si="0"/>
        <v>68.99325232768813</v>
      </c>
    </row>
    <row r="27" spans="1:8" ht="51">
      <c r="A27" s="61">
        <f t="shared" si="1"/>
        <v>15</v>
      </c>
      <c r="B27" s="64" t="s">
        <v>459</v>
      </c>
      <c r="C27" s="56" t="s">
        <v>325</v>
      </c>
      <c r="D27" s="56" t="s">
        <v>318</v>
      </c>
      <c r="E27" s="56" t="s">
        <v>314</v>
      </c>
      <c r="F27" s="65">
        <v>22872480</v>
      </c>
      <c r="G27" s="65">
        <v>15780467.84</v>
      </c>
      <c r="H27" s="66">
        <f t="shared" si="0"/>
        <v>68.99325232768813</v>
      </c>
    </row>
    <row r="28" spans="1:8" ht="12.75">
      <c r="A28" s="61">
        <f t="shared" si="1"/>
        <v>16</v>
      </c>
      <c r="B28" s="64" t="s">
        <v>463</v>
      </c>
      <c r="C28" s="56" t="s">
        <v>325</v>
      </c>
      <c r="D28" s="56" t="s">
        <v>322</v>
      </c>
      <c r="E28" s="56" t="s">
        <v>314</v>
      </c>
      <c r="F28" s="65">
        <v>22872480</v>
      </c>
      <c r="G28" s="65">
        <v>15780467.84</v>
      </c>
      <c r="H28" s="66">
        <f t="shared" si="0"/>
        <v>68.99325232768813</v>
      </c>
    </row>
    <row r="29" spans="1:8" ht="25.5">
      <c r="A29" s="61">
        <f t="shared" si="1"/>
        <v>17</v>
      </c>
      <c r="B29" s="64" t="s">
        <v>461</v>
      </c>
      <c r="C29" s="56" t="s">
        <v>325</v>
      </c>
      <c r="D29" s="56" t="s">
        <v>322</v>
      </c>
      <c r="E29" s="56" t="s">
        <v>320</v>
      </c>
      <c r="F29" s="65">
        <v>22872480</v>
      </c>
      <c r="G29" s="65">
        <v>15780467.84</v>
      </c>
      <c r="H29" s="66">
        <f t="shared" si="0"/>
        <v>68.99325232768813</v>
      </c>
    </row>
    <row r="30" spans="1:8" ht="38.25">
      <c r="A30" s="61">
        <f t="shared" si="1"/>
        <v>18</v>
      </c>
      <c r="B30" s="64" t="s">
        <v>467</v>
      </c>
      <c r="C30" s="56" t="s">
        <v>326</v>
      </c>
      <c r="D30" s="56" t="s">
        <v>316</v>
      </c>
      <c r="E30" s="56" t="s">
        <v>314</v>
      </c>
      <c r="F30" s="65">
        <v>2390000</v>
      </c>
      <c r="G30" s="65">
        <v>1853711.14</v>
      </c>
      <c r="H30" s="66">
        <f t="shared" si="0"/>
        <v>77.56113556485356</v>
      </c>
    </row>
    <row r="31" spans="1:8" ht="51">
      <c r="A31" s="61">
        <f t="shared" si="1"/>
        <v>19</v>
      </c>
      <c r="B31" s="64" t="s">
        <v>459</v>
      </c>
      <c r="C31" s="56" t="s">
        <v>326</v>
      </c>
      <c r="D31" s="56" t="s">
        <v>318</v>
      </c>
      <c r="E31" s="56" t="s">
        <v>314</v>
      </c>
      <c r="F31" s="65">
        <v>2390000</v>
      </c>
      <c r="G31" s="65">
        <v>1853711.14</v>
      </c>
      <c r="H31" s="66">
        <f t="shared" si="0"/>
        <v>77.56113556485356</v>
      </c>
    </row>
    <row r="32" spans="1:8" ht="12.75">
      <c r="A32" s="61">
        <f t="shared" si="1"/>
        <v>20</v>
      </c>
      <c r="B32" s="64" t="s">
        <v>463</v>
      </c>
      <c r="C32" s="56" t="s">
        <v>326</v>
      </c>
      <c r="D32" s="56" t="s">
        <v>322</v>
      </c>
      <c r="E32" s="56" t="s">
        <v>314</v>
      </c>
      <c r="F32" s="65">
        <v>1674250</v>
      </c>
      <c r="G32" s="65">
        <v>1261598.08</v>
      </c>
      <c r="H32" s="66">
        <f t="shared" si="0"/>
        <v>75.35302852023294</v>
      </c>
    </row>
    <row r="33" spans="1:8" ht="25.5">
      <c r="A33" s="61">
        <f t="shared" si="1"/>
        <v>21</v>
      </c>
      <c r="B33" s="64" t="s">
        <v>461</v>
      </c>
      <c r="C33" s="56" t="s">
        <v>326</v>
      </c>
      <c r="D33" s="56" t="s">
        <v>322</v>
      </c>
      <c r="E33" s="56" t="s">
        <v>320</v>
      </c>
      <c r="F33" s="65">
        <v>1674250</v>
      </c>
      <c r="G33" s="65">
        <v>1261598.08</v>
      </c>
      <c r="H33" s="66">
        <f t="shared" si="0"/>
        <v>75.35302852023294</v>
      </c>
    </row>
    <row r="34" spans="1:8" ht="38.25">
      <c r="A34" s="61">
        <f t="shared" si="1"/>
        <v>22</v>
      </c>
      <c r="B34" s="64" t="s">
        <v>473</v>
      </c>
      <c r="C34" s="56" t="s">
        <v>326</v>
      </c>
      <c r="D34" s="56" t="s">
        <v>327</v>
      </c>
      <c r="E34" s="56" t="s">
        <v>314</v>
      </c>
      <c r="F34" s="65">
        <v>715750</v>
      </c>
      <c r="G34" s="65">
        <v>592113.06</v>
      </c>
      <c r="H34" s="66">
        <f t="shared" si="0"/>
        <v>82.72623960880196</v>
      </c>
    </row>
    <row r="35" spans="1:8" ht="25.5">
      <c r="A35" s="61">
        <f t="shared" si="1"/>
        <v>23</v>
      </c>
      <c r="B35" s="64" t="s">
        <v>461</v>
      </c>
      <c r="C35" s="56" t="s">
        <v>326</v>
      </c>
      <c r="D35" s="56" t="s">
        <v>327</v>
      </c>
      <c r="E35" s="56" t="s">
        <v>320</v>
      </c>
      <c r="F35" s="65">
        <v>715750</v>
      </c>
      <c r="G35" s="65">
        <v>592113.06</v>
      </c>
      <c r="H35" s="66">
        <f t="shared" si="0"/>
        <v>82.72623960880196</v>
      </c>
    </row>
    <row r="36" spans="1:8" ht="12.75">
      <c r="A36" s="61">
        <f t="shared" si="1"/>
        <v>24</v>
      </c>
      <c r="B36" s="64" t="s">
        <v>474</v>
      </c>
      <c r="C36" s="56" t="s">
        <v>328</v>
      </c>
      <c r="D36" s="56" t="s">
        <v>316</v>
      </c>
      <c r="E36" s="56" t="s">
        <v>314</v>
      </c>
      <c r="F36" s="65">
        <v>4312000</v>
      </c>
      <c r="G36" s="65">
        <v>4120784.17</v>
      </c>
      <c r="H36" s="66">
        <f t="shared" si="0"/>
        <v>95.56549559369202</v>
      </c>
    </row>
    <row r="37" spans="1:8" ht="12.75">
      <c r="A37" s="61">
        <f t="shared" si="1"/>
        <v>25</v>
      </c>
      <c r="B37" s="64" t="s">
        <v>475</v>
      </c>
      <c r="C37" s="56" t="s">
        <v>328</v>
      </c>
      <c r="D37" s="56" t="s">
        <v>329</v>
      </c>
      <c r="E37" s="56" t="s">
        <v>314</v>
      </c>
      <c r="F37" s="65">
        <v>4312000</v>
      </c>
      <c r="G37" s="65">
        <v>4120784.17</v>
      </c>
      <c r="H37" s="66">
        <f t="shared" si="0"/>
        <v>95.56549559369202</v>
      </c>
    </row>
    <row r="38" spans="1:8" ht="25.5">
      <c r="A38" s="61">
        <f t="shared" si="1"/>
        <v>26</v>
      </c>
      <c r="B38" s="64" t="s">
        <v>476</v>
      </c>
      <c r="C38" s="56" t="s">
        <v>328</v>
      </c>
      <c r="D38" s="56" t="s">
        <v>330</v>
      </c>
      <c r="E38" s="56" t="s">
        <v>314</v>
      </c>
      <c r="F38" s="65">
        <v>1308088</v>
      </c>
      <c r="G38" s="65">
        <v>1308088</v>
      </c>
      <c r="H38" s="66">
        <f t="shared" si="0"/>
        <v>100</v>
      </c>
    </row>
    <row r="39" spans="1:8" ht="25.5">
      <c r="A39" s="61">
        <f t="shared" si="1"/>
        <v>27</v>
      </c>
      <c r="B39" s="64" t="s">
        <v>461</v>
      </c>
      <c r="C39" s="56" t="s">
        <v>328</v>
      </c>
      <c r="D39" s="56" t="s">
        <v>330</v>
      </c>
      <c r="E39" s="56" t="s">
        <v>320</v>
      </c>
      <c r="F39" s="65">
        <v>1308088</v>
      </c>
      <c r="G39" s="65">
        <v>1308088</v>
      </c>
      <c r="H39" s="66">
        <f t="shared" si="0"/>
        <v>100</v>
      </c>
    </row>
    <row r="40" spans="1:8" ht="25.5">
      <c r="A40" s="61">
        <f t="shared" si="1"/>
        <v>28</v>
      </c>
      <c r="B40" s="64" t="s">
        <v>253</v>
      </c>
      <c r="C40" s="56" t="s">
        <v>328</v>
      </c>
      <c r="D40" s="56" t="s">
        <v>254</v>
      </c>
      <c r="E40" s="56" t="s">
        <v>314</v>
      </c>
      <c r="F40" s="65">
        <v>3003912</v>
      </c>
      <c r="G40" s="65">
        <v>2812696.17</v>
      </c>
      <c r="H40" s="66">
        <f t="shared" si="0"/>
        <v>93.6344396906434</v>
      </c>
    </row>
    <row r="41" spans="1:8" ht="25.5">
      <c r="A41" s="61">
        <f t="shared" si="1"/>
        <v>29</v>
      </c>
      <c r="B41" s="64" t="s">
        <v>461</v>
      </c>
      <c r="C41" s="56" t="s">
        <v>328</v>
      </c>
      <c r="D41" s="56" t="s">
        <v>254</v>
      </c>
      <c r="E41" s="56" t="s">
        <v>320</v>
      </c>
      <c r="F41" s="65">
        <v>3003912</v>
      </c>
      <c r="G41" s="65">
        <v>2812696.17</v>
      </c>
      <c r="H41" s="66">
        <f t="shared" si="0"/>
        <v>93.6344396906434</v>
      </c>
    </row>
    <row r="42" spans="1:8" ht="12.75">
      <c r="A42" s="61">
        <f t="shared" si="1"/>
        <v>30</v>
      </c>
      <c r="B42" s="64" t="s">
        <v>332</v>
      </c>
      <c r="C42" s="56" t="s">
        <v>331</v>
      </c>
      <c r="D42" s="56" t="s">
        <v>316</v>
      </c>
      <c r="E42" s="56" t="s">
        <v>314</v>
      </c>
      <c r="F42" s="65">
        <v>1000000</v>
      </c>
      <c r="G42" s="65">
        <v>0</v>
      </c>
      <c r="H42" s="66">
        <f t="shared" si="0"/>
        <v>0</v>
      </c>
    </row>
    <row r="43" spans="1:8" ht="12.75">
      <c r="A43" s="61">
        <f t="shared" si="1"/>
        <v>31</v>
      </c>
      <c r="B43" s="64" t="s">
        <v>477</v>
      </c>
      <c r="C43" s="56" t="s">
        <v>331</v>
      </c>
      <c r="D43" s="56" t="s">
        <v>333</v>
      </c>
      <c r="E43" s="56" t="s">
        <v>314</v>
      </c>
      <c r="F43" s="65">
        <v>1000000</v>
      </c>
      <c r="G43" s="65">
        <v>0</v>
      </c>
      <c r="H43" s="66">
        <f t="shared" si="0"/>
        <v>0</v>
      </c>
    </row>
    <row r="44" spans="1:8" ht="12.75">
      <c r="A44" s="61">
        <f t="shared" si="1"/>
        <v>32</v>
      </c>
      <c r="B44" s="64" t="s">
        <v>478</v>
      </c>
      <c r="C44" s="56" t="s">
        <v>331</v>
      </c>
      <c r="D44" s="56" t="s">
        <v>334</v>
      </c>
      <c r="E44" s="56" t="s">
        <v>314</v>
      </c>
      <c r="F44" s="65">
        <v>1000000</v>
      </c>
      <c r="G44" s="65">
        <v>0</v>
      </c>
      <c r="H44" s="66">
        <f t="shared" si="0"/>
        <v>0</v>
      </c>
    </row>
    <row r="45" spans="1:8" ht="12.75">
      <c r="A45" s="61">
        <f t="shared" si="1"/>
        <v>33</v>
      </c>
      <c r="B45" s="64" t="s">
        <v>479</v>
      </c>
      <c r="C45" s="56" t="s">
        <v>331</v>
      </c>
      <c r="D45" s="56" t="s">
        <v>334</v>
      </c>
      <c r="E45" s="56" t="s">
        <v>335</v>
      </c>
      <c r="F45" s="65">
        <v>1000000</v>
      </c>
      <c r="G45" s="65">
        <v>0</v>
      </c>
      <c r="H45" s="66">
        <f t="shared" si="0"/>
        <v>0</v>
      </c>
    </row>
    <row r="46" spans="1:8" ht="12.75">
      <c r="A46" s="61">
        <f t="shared" si="1"/>
        <v>34</v>
      </c>
      <c r="B46" s="64" t="s">
        <v>480</v>
      </c>
      <c r="C46" s="56" t="s">
        <v>336</v>
      </c>
      <c r="D46" s="56" t="s">
        <v>316</v>
      </c>
      <c r="E46" s="56" t="s">
        <v>314</v>
      </c>
      <c r="F46" s="65">
        <v>48449803.36</v>
      </c>
      <c r="G46" s="65">
        <v>34548586.38</v>
      </c>
      <c r="H46" s="66">
        <f t="shared" si="0"/>
        <v>71.30800123850081</v>
      </c>
    </row>
    <row r="47" spans="1:8" ht="51">
      <c r="A47" s="61">
        <f t="shared" si="1"/>
        <v>35</v>
      </c>
      <c r="B47" s="64" t="s">
        <v>459</v>
      </c>
      <c r="C47" s="56" t="s">
        <v>336</v>
      </c>
      <c r="D47" s="56" t="s">
        <v>318</v>
      </c>
      <c r="E47" s="56" t="s">
        <v>314</v>
      </c>
      <c r="F47" s="65">
        <v>533790</v>
      </c>
      <c r="G47" s="65">
        <v>244247.99</v>
      </c>
      <c r="H47" s="66">
        <f t="shared" si="0"/>
        <v>45.75731842110193</v>
      </c>
    </row>
    <row r="48" spans="1:8" ht="12.75">
      <c r="A48" s="61">
        <f t="shared" si="1"/>
        <v>36</v>
      </c>
      <c r="B48" s="64" t="s">
        <v>463</v>
      </c>
      <c r="C48" s="56" t="s">
        <v>336</v>
      </c>
      <c r="D48" s="56" t="s">
        <v>322</v>
      </c>
      <c r="E48" s="56" t="s">
        <v>314</v>
      </c>
      <c r="F48" s="65">
        <v>329300</v>
      </c>
      <c r="G48" s="65">
        <v>198508.45</v>
      </c>
      <c r="H48" s="66">
        <f t="shared" si="0"/>
        <v>60.28194655329487</v>
      </c>
    </row>
    <row r="49" spans="1:8" ht="25.5">
      <c r="A49" s="61">
        <f t="shared" si="1"/>
        <v>37</v>
      </c>
      <c r="B49" s="64" t="s">
        <v>461</v>
      </c>
      <c r="C49" s="56" t="s">
        <v>336</v>
      </c>
      <c r="D49" s="56" t="s">
        <v>322</v>
      </c>
      <c r="E49" s="56" t="s">
        <v>320</v>
      </c>
      <c r="F49" s="65">
        <v>329300</v>
      </c>
      <c r="G49" s="65">
        <v>198508.45</v>
      </c>
      <c r="H49" s="66">
        <f t="shared" si="0"/>
        <v>60.28194655329487</v>
      </c>
    </row>
    <row r="50" spans="1:8" ht="25.5">
      <c r="A50" s="61">
        <f t="shared" si="1"/>
        <v>38</v>
      </c>
      <c r="B50" s="64" t="s">
        <v>484</v>
      </c>
      <c r="C50" s="56" t="s">
        <v>336</v>
      </c>
      <c r="D50" s="56" t="s">
        <v>607</v>
      </c>
      <c r="E50" s="56" t="s">
        <v>314</v>
      </c>
      <c r="F50" s="65">
        <v>204490</v>
      </c>
      <c r="G50" s="65">
        <v>45739.54</v>
      </c>
      <c r="H50" s="66">
        <f t="shared" si="0"/>
        <v>22.367616998386232</v>
      </c>
    </row>
    <row r="51" spans="1:8" ht="12.75">
      <c r="A51" s="61">
        <f t="shared" si="1"/>
        <v>39</v>
      </c>
      <c r="B51" s="64" t="s">
        <v>485</v>
      </c>
      <c r="C51" s="56" t="s">
        <v>336</v>
      </c>
      <c r="D51" s="56" t="s">
        <v>607</v>
      </c>
      <c r="E51" s="56" t="s">
        <v>341</v>
      </c>
      <c r="F51" s="65">
        <v>204490</v>
      </c>
      <c r="G51" s="65">
        <v>45739.54</v>
      </c>
      <c r="H51" s="66">
        <f t="shared" si="0"/>
        <v>22.367616998386232</v>
      </c>
    </row>
    <row r="52" spans="1:8" ht="38.25">
      <c r="A52" s="61">
        <f t="shared" si="1"/>
        <v>40</v>
      </c>
      <c r="B52" s="64" t="s">
        <v>539</v>
      </c>
      <c r="C52" s="56" t="s">
        <v>336</v>
      </c>
      <c r="D52" s="56" t="s">
        <v>540</v>
      </c>
      <c r="E52" s="56" t="s">
        <v>314</v>
      </c>
      <c r="F52" s="65">
        <v>19825000</v>
      </c>
      <c r="G52" s="65">
        <v>18833750</v>
      </c>
      <c r="H52" s="66">
        <f t="shared" si="0"/>
        <v>95</v>
      </c>
    </row>
    <row r="53" spans="1:8" ht="25.5">
      <c r="A53" s="61">
        <f t="shared" si="1"/>
        <v>41</v>
      </c>
      <c r="B53" s="64" t="s">
        <v>541</v>
      </c>
      <c r="C53" s="56" t="s">
        <v>336</v>
      </c>
      <c r="D53" s="56" t="s">
        <v>542</v>
      </c>
      <c r="E53" s="56" t="s">
        <v>314</v>
      </c>
      <c r="F53" s="65">
        <v>19825000</v>
      </c>
      <c r="G53" s="65">
        <v>18833750</v>
      </c>
      <c r="H53" s="66">
        <f t="shared" si="0"/>
        <v>95</v>
      </c>
    </row>
    <row r="54" spans="1:8" ht="12.75">
      <c r="A54" s="61">
        <f t="shared" si="1"/>
        <v>42</v>
      </c>
      <c r="B54" s="64" t="s">
        <v>543</v>
      </c>
      <c r="C54" s="56" t="s">
        <v>336</v>
      </c>
      <c r="D54" s="56" t="s">
        <v>542</v>
      </c>
      <c r="E54" s="56" t="s">
        <v>544</v>
      </c>
      <c r="F54" s="65">
        <v>19825000</v>
      </c>
      <c r="G54" s="65">
        <v>18833750</v>
      </c>
      <c r="H54" s="66">
        <f t="shared" si="0"/>
        <v>95</v>
      </c>
    </row>
    <row r="55" spans="1:8" ht="25.5">
      <c r="A55" s="61">
        <f t="shared" si="1"/>
        <v>43</v>
      </c>
      <c r="B55" s="64" t="s">
        <v>481</v>
      </c>
      <c r="C55" s="56" t="s">
        <v>336</v>
      </c>
      <c r="D55" s="56" t="s">
        <v>337</v>
      </c>
      <c r="E55" s="56" t="s">
        <v>314</v>
      </c>
      <c r="F55" s="65">
        <v>11336009</v>
      </c>
      <c r="G55" s="65">
        <v>4822135.16</v>
      </c>
      <c r="H55" s="66">
        <f t="shared" si="0"/>
        <v>42.53820864115404</v>
      </c>
    </row>
    <row r="56" spans="1:8" ht="25.5">
      <c r="A56" s="61">
        <f t="shared" si="1"/>
        <v>44</v>
      </c>
      <c r="B56" s="64" t="s">
        <v>482</v>
      </c>
      <c r="C56" s="56" t="s">
        <v>336</v>
      </c>
      <c r="D56" s="56" t="s">
        <v>338</v>
      </c>
      <c r="E56" s="56" t="s">
        <v>314</v>
      </c>
      <c r="F56" s="65">
        <v>11336009</v>
      </c>
      <c r="G56" s="65">
        <v>4822135.16</v>
      </c>
      <c r="H56" s="66">
        <f t="shared" si="0"/>
        <v>42.53820864115404</v>
      </c>
    </row>
    <row r="57" spans="1:8" ht="25.5">
      <c r="A57" s="61">
        <f t="shared" si="1"/>
        <v>45</v>
      </c>
      <c r="B57" s="64" t="s">
        <v>461</v>
      </c>
      <c r="C57" s="56" t="s">
        <v>336</v>
      </c>
      <c r="D57" s="56" t="s">
        <v>338</v>
      </c>
      <c r="E57" s="56" t="s">
        <v>320</v>
      </c>
      <c r="F57" s="65">
        <v>11336009</v>
      </c>
      <c r="G57" s="65">
        <v>4822135.16</v>
      </c>
      <c r="H57" s="66">
        <f t="shared" si="0"/>
        <v>42.53820864115404</v>
      </c>
    </row>
    <row r="58" spans="1:8" ht="25.5">
      <c r="A58" s="61">
        <f t="shared" si="1"/>
        <v>46</v>
      </c>
      <c r="B58" s="64" t="s">
        <v>483</v>
      </c>
      <c r="C58" s="56" t="s">
        <v>336</v>
      </c>
      <c r="D58" s="56" t="s">
        <v>339</v>
      </c>
      <c r="E58" s="56" t="s">
        <v>314</v>
      </c>
      <c r="F58" s="65">
        <v>13006504.36</v>
      </c>
      <c r="G58" s="65">
        <v>8929509.12</v>
      </c>
      <c r="H58" s="66">
        <f t="shared" si="0"/>
        <v>68.65418157596342</v>
      </c>
    </row>
    <row r="59" spans="1:8" ht="25.5">
      <c r="A59" s="61">
        <f t="shared" si="1"/>
        <v>47</v>
      </c>
      <c r="B59" s="64" t="s">
        <v>484</v>
      </c>
      <c r="C59" s="56" t="s">
        <v>336</v>
      </c>
      <c r="D59" s="56" t="s">
        <v>340</v>
      </c>
      <c r="E59" s="56" t="s">
        <v>314</v>
      </c>
      <c r="F59" s="65">
        <v>13006504.36</v>
      </c>
      <c r="G59" s="65">
        <v>8929509.12</v>
      </c>
      <c r="H59" s="66">
        <f t="shared" si="0"/>
        <v>68.65418157596342</v>
      </c>
    </row>
    <row r="60" spans="1:8" ht="12.75">
      <c r="A60" s="61">
        <f t="shared" si="1"/>
        <v>48</v>
      </c>
      <c r="B60" s="64" t="s">
        <v>485</v>
      </c>
      <c r="C60" s="56" t="s">
        <v>336</v>
      </c>
      <c r="D60" s="56" t="s">
        <v>340</v>
      </c>
      <c r="E60" s="56" t="s">
        <v>341</v>
      </c>
      <c r="F60" s="65">
        <v>13006504.36</v>
      </c>
      <c r="G60" s="65">
        <v>8929509.12</v>
      </c>
      <c r="H60" s="66">
        <f t="shared" si="0"/>
        <v>68.65418157596342</v>
      </c>
    </row>
    <row r="61" spans="1:8" ht="12.75">
      <c r="A61" s="61">
        <f t="shared" si="1"/>
        <v>49</v>
      </c>
      <c r="B61" s="64" t="s">
        <v>545</v>
      </c>
      <c r="C61" s="56" t="s">
        <v>336</v>
      </c>
      <c r="D61" s="56" t="s">
        <v>546</v>
      </c>
      <c r="E61" s="56" t="s">
        <v>314</v>
      </c>
      <c r="F61" s="65">
        <v>338500</v>
      </c>
      <c r="G61" s="65">
        <v>148208.29</v>
      </c>
      <c r="H61" s="66">
        <f t="shared" si="0"/>
        <v>43.78383751846381</v>
      </c>
    </row>
    <row r="62" spans="1:8" ht="63.75">
      <c r="A62" s="61">
        <f t="shared" si="1"/>
        <v>50</v>
      </c>
      <c r="B62" s="64" t="s">
        <v>486</v>
      </c>
      <c r="C62" s="56" t="s">
        <v>336</v>
      </c>
      <c r="D62" s="56" t="s">
        <v>342</v>
      </c>
      <c r="E62" s="56" t="s">
        <v>314</v>
      </c>
      <c r="F62" s="65">
        <v>255000</v>
      </c>
      <c r="G62" s="65">
        <v>148208.29</v>
      </c>
      <c r="H62" s="66">
        <f t="shared" si="0"/>
        <v>58.12089803921568</v>
      </c>
    </row>
    <row r="63" spans="1:8" ht="25.5">
      <c r="A63" s="61">
        <f t="shared" si="1"/>
        <v>51</v>
      </c>
      <c r="B63" s="64" t="s">
        <v>461</v>
      </c>
      <c r="C63" s="56" t="s">
        <v>336</v>
      </c>
      <c r="D63" s="56" t="s">
        <v>342</v>
      </c>
      <c r="E63" s="56" t="s">
        <v>320</v>
      </c>
      <c r="F63" s="65">
        <v>255000</v>
      </c>
      <c r="G63" s="65">
        <v>148208.29</v>
      </c>
      <c r="H63" s="66">
        <f t="shared" si="0"/>
        <v>58.12089803921568</v>
      </c>
    </row>
    <row r="64" spans="1:8" ht="63.75">
      <c r="A64" s="61">
        <f t="shared" si="1"/>
        <v>52</v>
      </c>
      <c r="B64" s="64" t="s">
        <v>487</v>
      </c>
      <c r="C64" s="56" t="s">
        <v>336</v>
      </c>
      <c r="D64" s="56" t="s">
        <v>343</v>
      </c>
      <c r="E64" s="56" t="s">
        <v>314</v>
      </c>
      <c r="F64" s="65">
        <v>100</v>
      </c>
      <c r="G64" s="65">
        <v>0</v>
      </c>
      <c r="H64" s="66">
        <f t="shared" si="0"/>
        <v>0</v>
      </c>
    </row>
    <row r="65" spans="1:8" ht="25.5">
      <c r="A65" s="61">
        <f t="shared" si="1"/>
        <v>53</v>
      </c>
      <c r="B65" s="64" t="s">
        <v>461</v>
      </c>
      <c r="C65" s="56" t="s">
        <v>336</v>
      </c>
      <c r="D65" s="56" t="s">
        <v>343</v>
      </c>
      <c r="E65" s="56" t="s">
        <v>320</v>
      </c>
      <c r="F65" s="65">
        <v>100</v>
      </c>
      <c r="G65" s="65">
        <v>0</v>
      </c>
      <c r="H65" s="66">
        <f t="shared" si="0"/>
        <v>0</v>
      </c>
    </row>
    <row r="66" spans="1:8" ht="38.25">
      <c r="A66" s="61">
        <f t="shared" si="1"/>
        <v>54</v>
      </c>
      <c r="B66" s="64" t="s">
        <v>488</v>
      </c>
      <c r="C66" s="56" t="s">
        <v>336</v>
      </c>
      <c r="D66" s="56" t="s">
        <v>344</v>
      </c>
      <c r="E66" s="56" t="s">
        <v>314</v>
      </c>
      <c r="F66" s="65">
        <v>83400</v>
      </c>
      <c r="G66" s="65">
        <v>0</v>
      </c>
      <c r="H66" s="66">
        <f t="shared" si="0"/>
        <v>0</v>
      </c>
    </row>
    <row r="67" spans="1:8" ht="25.5">
      <c r="A67" s="61">
        <f t="shared" si="1"/>
        <v>55</v>
      </c>
      <c r="B67" s="64" t="s">
        <v>461</v>
      </c>
      <c r="C67" s="56" t="s">
        <v>336</v>
      </c>
      <c r="D67" s="56" t="s">
        <v>344</v>
      </c>
      <c r="E67" s="56" t="s">
        <v>320</v>
      </c>
      <c r="F67" s="65">
        <v>83400</v>
      </c>
      <c r="G67" s="65">
        <v>0</v>
      </c>
      <c r="H67" s="66">
        <f t="shared" si="0"/>
        <v>0</v>
      </c>
    </row>
    <row r="68" spans="1:8" ht="12.75">
      <c r="A68" s="61">
        <f t="shared" si="1"/>
        <v>56</v>
      </c>
      <c r="B68" s="64" t="s">
        <v>489</v>
      </c>
      <c r="C68" s="56" t="s">
        <v>336</v>
      </c>
      <c r="D68" s="56" t="s">
        <v>345</v>
      </c>
      <c r="E68" s="56" t="s">
        <v>314</v>
      </c>
      <c r="F68" s="65">
        <v>3410000</v>
      </c>
      <c r="G68" s="65">
        <v>1570735.82</v>
      </c>
      <c r="H68" s="66">
        <f t="shared" si="0"/>
        <v>46.06263401759531</v>
      </c>
    </row>
    <row r="69" spans="1:8" ht="38.25">
      <c r="A69" s="61">
        <f t="shared" si="1"/>
        <v>57</v>
      </c>
      <c r="B69" s="64" t="s">
        <v>255</v>
      </c>
      <c r="C69" s="56" t="s">
        <v>336</v>
      </c>
      <c r="D69" s="56" t="s">
        <v>346</v>
      </c>
      <c r="E69" s="56" t="s">
        <v>314</v>
      </c>
      <c r="F69" s="65">
        <v>3410000</v>
      </c>
      <c r="G69" s="65">
        <v>1570735.82</v>
      </c>
      <c r="H69" s="66">
        <f t="shared" si="0"/>
        <v>46.06263401759531</v>
      </c>
    </row>
    <row r="70" spans="1:8" ht="12.75">
      <c r="A70" s="61">
        <f t="shared" si="1"/>
        <v>58</v>
      </c>
      <c r="B70" s="64" t="s">
        <v>490</v>
      </c>
      <c r="C70" s="56" t="s">
        <v>336</v>
      </c>
      <c r="D70" s="56" t="s">
        <v>346</v>
      </c>
      <c r="E70" s="56" t="s">
        <v>347</v>
      </c>
      <c r="F70" s="65">
        <v>3410000</v>
      </c>
      <c r="G70" s="65">
        <v>1570735.82</v>
      </c>
      <c r="H70" s="66">
        <f t="shared" si="0"/>
        <v>46.06263401759531</v>
      </c>
    </row>
    <row r="71" spans="1:8" ht="25.5">
      <c r="A71" s="62">
        <f t="shared" si="1"/>
        <v>59</v>
      </c>
      <c r="B71" s="55" t="s">
        <v>491</v>
      </c>
      <c r="C71" s="63" t="s">
        <v>348</v>
      </c>
      <c r="D71" s="63" t="s">
        <v>316</v>
      </c>
      <c r="E71" s="63" t="s">
        <v>314</v>
      </c>
      <c r="F71" s="58">
        <v>2988792</v>
      </c>
      <c r="G71" s="58">
        <v>1860716.5</v>
      </c>
      <c r="H71" s="60">
        <f t="shared" si="0"/>
        <v>62.25647351839807</v>
      </c>
    </row>
    <row r="72" spans="1:8" ht="38.25">
      <c r="A72" s="61">
        <f t="shared" si="1"/>
        <v>60</v>
      </c>
      <c r="B72" s="64" t="s">
        <v>492</v>
      </c>
      <c r="C72" s="56" t="s">
        <v>350</v>
      </c>
      <c r="D72" s="56" t="s">
        <v>316</v>
      </c>
      <c r="E72" s="56" t="s">
        <v>314</v>
      </c>
      <c r="F72" s="65">
        <v>2487792</v>
      </c>
      <c r="G72" s="65">
        <v>1733797.34</v>
      </c>
      <c r="H72" s="66">
        <f t="shared" si="0"/>
        <v>69.69221462244433</v>
      </c>
    </row>
    <row r="73" spans="1:8" ht="38.25">
      <c r="A73" s="61">
        <f t="shared" si="1"/>
        <v>61</v>
      </c>
      <c r="B73" s="64" t="s">
        <v>493</v>
      </c>
      <c r="C73" s="56" t="s">
        <v>350</v>
      </c>
      <c r="D73" s="56" t="s">
        <v>351</v>
      </c>
      <c r="E73" s="56" t="s">
        <v>314</v>
      </c>
      <c r="F73" s="65">
        <v>2487792</v>
      </c>
      <c r="G73" s="65">
        <v>1733797.34</v>
      </c>
      <c r="H73" s="66">
        <f t="shared" si="0"/>
        <v>69.69221462244433</v>
      </c>
    </row>
    <row r="74" spans="1:8" ht="38.25">
      <c r="A74" s="61">
        <f t="shared" si="1"/>
        <v>62</v>
      </c>
      <c r="B74" s="64" t="s">
        <v>494</v>
      </c>
      <c r="C74" s="56" t="s">
        <v>350</v>
      </c>
      <c r="D74" s="56" t="s">
        <v>352</v>
      </c>
      <c r="E74" s="56" t="s">
        <v>314</v>
      </c>
      <c r="F74" s="65">
        <v>2487792</v>
      </c>
      <c r="G74" s="65">
        <v>1733797.34</v>
      </c>
      <c r="H74" s="66">
        <f t="shared" si="0"/>
        <v>69.69221462244433</v>
      </c>
    </row>
    <row r="75" spans="1:8" ht="12.75">
      <c r="A75" s="61">
        <f t="shared" si="1"/>
        <v>63</v>
      </c>
      <c r="B75" s="64" t="s">
        <v>485</v>
      </c>
      <c r="C75" s="56" t="s">
        <v>350</v>
      </c>
      <c r="D75" s="56" t="s">
        <v>352</v>
      </c>
      <c r="E75" s="56" t="s">
        <v>341</v>
      </c>
      <c r="F75" s="65">
        <v>2044115</v>
      </c>
      <c r="G75" s="65">
        <v>1325169.27</v>
      </c>
      <c r="H75" s="66">
        <f t="shared" si="0"/>
        <v>64.82850867001123</v>
      </c>
    </row>
    <row r="76" spans="1:8" ht="25.5">
      <c r="A76" s="61">
        <f t="shared" si="1"/>
        <v>64</v>
      </c>
      <c r="B76" s="64" t="s">
        <v>461</v>
      </c>
      <c r="C76" s="56" t="s">
        <v>350</v>
      </c>
      <c r="D76" s="56" t="s">
        <v>352</v>
      </c>
      <c r="E76" s="56" t="s">
        <v>320</v>
      </c>
      <c r="F76" s="65">
        <v>443677</v>
      </c>
      <c r="G76" s="65">
        <v>408628.07</v>
      </c>
      <c r="H76" s="66">
        <f t="shared" si="0"/>
        <v>92.10035002941329</v>
      </c>
    </row>
    <row r="77" spans="1:8" ht="25.5">
      <c r="A77" s="61">
        <f t="shared" si="1"/>
        <v>65</v>
      </c>
      <c r="B77" s="64" t="s">
        <v>495</v>
      </c>
      <c r="C77" s="56" t="s">
        <v>353</v>
      </c>
      <c r="D77" s="56" t="s">
        <v>316</v>
      </c>
      <c r="E77" s="56" t="s">
        <v>314</v>
      </c>
      <c r="F77" s="65">
        <v>501000</v>
      </c>
      <c r="G77" s="65">
        <v>126919.16</v>
      </c>
      <c r="H77" s="66">
        <f t="shared" si="0"/>
        <v>25.333165668662676</v>
      </c>
    </row>
    <row r="78" spans="1:8" ht="12.75">
      <c r="A78" s="61">
        <f t="shared" si="1"/>
        <v>66</v>
      </c>
      <c r="B78" s="64" t="s">
        <v>489</v>
      </c>
      <c r="C78" s="56" t="s">
        <v>353</v>
      </c>
      <c r="D78" s="56" t="s">
        <v>345</v>
      </c>
      <c r="E78" s="56" t="s">
        <v>314</v>
      </c>
      <c r="F78" s="65">
        <v>501000</v>
      </c>
      <c r="G78" s="65">
        <v>126919.16</v>
      </c>
      <c r="H78" s="66">
        <f aca="true" t="shared" si="2" ref="H78:H141">G78/F78*100</f>
        <v>25.333165668662676</v>
      </c>
    </row>
    <row r="79" spans="1:8" ht="51">
      <c r="A79" s="61">
        <f aca="true" t="shared" si="3" ref="A79:A142">1+A78</f>
        <v>67</v>
      </c>
      <c r="B79" s="64" t="s">
        <v>256</v>
      </c>
      <c r="C79" s="56" t="s">
        <v>353</v>
      </c>
      <c r="D79" s="56" t="s">
        <v>349</v>
      </c>
      <c r="E79" s="56" t="s">
        <v>314</v>
      </c>
      <c r="F79" s="65">
        <v>350000</v>
      </c>
      <c r="G79" s="65">
        <v>116919.16</v>
      </c>
      <c r="H79" s="66">
        <f t="shared" si="2"/>
        <v>33.405474285714284</v>
      </c>
    </row>
    <row r="80" spans="1:8" ht="12.75">
      <c r="A80" s="61">
        <f t="shared" si="3"/>
        <v>68</v>
      </c>
      <c r="B80" s="64" t="s">
        <v>490</v>
      </c>
      <c r="C80" s="56" t="s">
        <v>353</v>
      </c>
      <c r="D80" s="56" t="s">
        <v>349</v>
      </c>
      <c r="E80" s="56" t="s">
        <v>347</v>
      </c>
      <c r="F80" s="65">
        <v>350000</v>
      </c>
      <c r="G80" s="65">
        <v>116919.16</v>
      </c>
      <c r="H80" s="66">
        <f t="shared" si="2"/>
        <v>33.405474285714284</v>
      </c>
    </row>
    <row r="81" spans="1:8" ht="51">
      <c r="A81" s="61">
        <f t="shared" si="3"/>
        <v>69</v>
      </c>
      <c r="B81" s="64" t="s">
        <v>257</v>
      </c>
      <c r="C81" s="56" t="s">
        <v>353</v>
      </c>
      <c r="D81" s="56" t="s">
        <v>354</v>
      </c>
      <c r="E81" s="56" t="s">
        <v>314</v>
      </c>
      <c r="F81" s="65">
        <v>151000</v>
      </c>
      <c r="G81" s="65">
        <v>10000</v>
      </c>
      <c r="H81" s="66">
        <f t="shared" si="2"/>
        <v>6.622516556291391</v>
      </c>
    </row>
    <row r="82" spans="1:8" ht="12.75">
      <c r="A82" s="61">
        <f t="shared" si="3"/>
        <v>70</v>
      </c>
      <c r="B82" s="64" t="s">
        <v>490</v>
      </c>
      <c r="C82" s="56" t="s">
        <v>353</v>
      </c>
      <c r="D82" s="56" t="s">
        <v>354</v>
      </c>
      <c r="E82" s="56" t="s">
        <v>347</v>
      </c>
      <c r="F82" s="65">
        <v>151000</v>
      </c>
      <c r="G82" s="65">
        <v>10000</v>
      </c>
      <c r="H82" s="66">
        <f t="shared" si="2"/>
        <v>6.622516556291391</v>
      </c>
    </row>
    <row r="83" spans="1:8" ht="12.75">
      <c r="A83" s="62">
        <f t="shared" si="3"/>
        <v>71</v>
      </c>
      <c r="B83" s="55" t="s">
        <v>496</v>
      </c>
      <c r="C83" s="63" t="s">
        <v>355</v>
      </c>
      <c r="D83" s="63" t="s">
        <v>316</v>
      </c>
      <c r="E83" s="63" t="s">
        <v>314</v>
      </c>
      <c r="F83" s="58">
        <v>9924084</v>
      </c>
      <c r="G83" s="58">
        <v>2051999.44</v>
      </c>
      <c r="H83" s="60">
        <f t="shared" si="2"/>
        <v>20.676965652447116</v>
      </c>
    </row>
    <row r="84" spans="1:8" ht="12.75">
      <c r="A84" s="61">
        <f t="shared" si="3"/>
        <v>72</v>
      </c>
      <c r="B84" s="64" t="s">
        <v>497</v>
      </c>
      <c r="C84" s="56" t="s">
        <v>356</v>
      </c>
      <c r="D84" s="56" t="s">
        <v>316</v>
      </c>
      <c r="E84" s="56" t="s">
        <v>314</v>
      </c>
      <c r="F84" s="65">
        <v>570000</v>
      </c>
      <c r="G84" s="65">
        <v>252756.2</v>
      </c>
      <c r="H84" s="66">
        <f t="shared" si="2"/>
        <v>44.343192982456145</v>
      </c>
    </row>
    <row r="85" spans="1:8" ht="12.75">
      <c r="A85" s="61">
        <f t="shared" si="3"/>
        <v>73</v>
      </c>
      <c r="B85" s="64" t="s">
        <v>489</v>
      </c>
      <c r="C85" s="56" t="s">
        <v>356</v>
      </c>
      <c r="D85" s="56" t="s">
        <v>345</v>
      </c>
      <c r="E85" s="56" t="s">
        <v>314</v>
      </c>
      <c r="F85" s="65">
        <v>570000</v>
      </c>
      <c r="G85" s="65">
        <v>252756.2</v>
      </c>
      <c r="H85" s="66">
        <f t="shared" si="2"/>
        <v>44.343192982456145</v>
      </c>
    </row>
    <row r="86" spans="1:8" ht="76.5">
      <c r="A86" s="61">
        <f t="shared" si="3"/>
        <v>74</v>
      </c>
      <c r="B86" s="64" t="s">
        <v>547</v>
      </c>
      <c r="C86" s="56" t="s">
        <v>356</v>
      </c>
      <c r="D86" s="56" t="s">
        <v>357</v>
      </c>
      <c r="E86" s="56" t="s">
        <v>314</v>
      </c>
      <c r="F86" s="65">
        <v>570000</v>
      </c>
      <c r="G86" s="65">
        <v>252756.2</v>
      </c>
      <c r="H86" s="66">
        <f t="shared" si="2"/>
        <v>44.343192982456145</v>
      </c>
    </row>
    <row r="87" spans="1:8" ht="12.75">
      <c r="A87" s="61">
        <f t="shared" si="3"/>
        <v>75</v>
      </c>
      <c r="B87" s="64" t="s">
        <v>490</v>
      </c>
      <c r="C87" s="56" t="s">
        <v>356</v>
      </c>
      <c r="D87" s="56" t="s">
        <v>357</v>
      </c>
      <c r="E87" s="56" t="s">
        <v>347</v>
      </c>
      <c r="F87" s="65">
        <v>570000</v>
      </c>
      <c r="G87" s="65">
        <v>252756.2</v>
      </c>
      <c r="H87" s="66">
        <f t="shared" si="2"/>
        <v>44.343192982456145</v>
      </c>
    </row>
    <row r="88" spans="1:8" ht="12.75">
      <c r="A88" s="61">
        <f t="shared" si="3"/>
        <v>76</v>
      </c>
      <c r="B88" s="64" t="s">
        <v>498</v>
      </c>
      <c r="C88" s="56" t="s">
        <v>358</v>
      </c>
      <c r="D88" s="56" t="s">
        <v>316</v>
      </c>
      <c r="E88" s="56" t="s">
        <v>314</v>
      </c>
      <c r="F88" s="65">
        <v>2403000</v>
      </c>
      <c r="G88" s="65">
        <v>275886.69</v>
      </c>
      <c r="H88" s="66">
        <f t="shared" si="2"/>
        <v>11.480927590511861</v>
      </c>
    </row>
    <row r="89" spans="1:8" ht="12.75">
      <c r="A89" s="61">
        <f t="shared" si="3"/>
        <v>77</v>
      </c>
      <c r="B89" s="64" t="s">
        <v>499</v>
      </c>
      <c r="C89" s="56" t="s">
        <v>358</v>
      </c>
      <c r="D89" s="56" t="s">
        <v>359</v>
      </c>
      <c r="E89" s="56" t="s">
        <v>314</v>
      </c>
      <c r="F89" s="65">
        <v>2403000</v>
      </c>
      <c r="G89" s="65">
        <v>275886.69</v>
      </c>
      <c r="H89" s="66">
        <f t="shared" si="2"/>
        <v>11.480927590511861</v>
      </c>
    </row>
    <row r="90" spans="1:8" ht="63.75">
      <c r="A90" s="61">
        <f t="shared" si="3"/>
        <v>78</v>
      </c>
      <c r="B90" s="64" t="s">
        <v>500</v>
      </c>
      <c r="C90" s="56" t="s">
        <v>358</v>
      </c>
      <c r="D90" s="56" t="s">
        <v>360</v>
      </c>
      <c r="E90" s="56" t="s">
        <v>314</v>
      </c>
      <c r="F90" s="65">
        <v>2403000</v>
      </c>
      <c r="G90" s="65">
        <v>275886.69</v>
      </c>
      <c r="H90" s="66">
        <f t="shared" si="2"/>
        <v>11.480927590511861</v>
      </c>
    </row>
    <row r="91" spans="1:8" ht="12.75">
      <c r="A91" s="61">
        <f t="shared" si="3"/>
        <v>79</v>
      </c>
      <c r="B91" s="64" t="s">
        <v>485</v>
      </c>
      <c r="C91" s="56" t="s">
        <v>358</v>
      </c>
      <c r="D91" s="56" t="s">
        <v>360</v>
      </c>
      <c r="E91" s="56" t="s">
        <v>341</v>
      </c>
      <c r="F91" s="65">
        <v>2403000</v>
      </c>
      <c r="G91" s="65">
        <v>275886.69</v>
      </c>
      <c r="H91" s="66">
        <f t="shared" si="2"/>
        <v>11.480927590511861</v>
      </c>
    </row>
    <row r="92" spans="1:8" ht="12.75">
      <c r="A92" s="61">
        <f t="shared" si="3"/>
        <v>80</v>
      </c>
      <c r="B92" s="64" t="s">
        <v>501</v>
      </c>
      <c r="C92" s="56" t="s">
        <v>361</v>
      </c>
      <c r="D92" s="56" t="s">
        <v>316</v>
      </c>
      <c r="E92" s="56" t="s">
        <v>314</v>
      </c>
      <c r="F92" s="65">
        <v>54000</v>
      </c>
      <c r="G92" s="65">
        <v>0</v>
      </c>
      <c r="H92" s="66">
        <f t="shared" si="2"/>
        <v>0</v>
      </c>
    </row>
    <row r="93" spans="1:8" ht="12.75">
      <c r="A93" s="61">
        <f t="shared" si="3"/>
        <v>81</v>
      </c>
      <c r="B93" s="64" t="s">
        <v>489</v>
      </c>
      <c r="C93" s="56" t="s">
        <v>361</v>
      </c>
      <c r="D93" s="56" t="s">
        <v>345</v>
      </c>
      <c r="E93" s="56" t="s">
        <v>314</v>
      </c>
      <c r="F93" s="65">
        <v>54000</v>
      </c>
      <c r="G93" s="65">
        <v>0</v>
      </c>
      <c r="H93" s="66">
        <f t="shared" si="2"/>
        <v>0</v>
      </c>
    </row>
    <row r="94" spans="1:8" ht="51">
      <c r="A94" s="61">
        <f t="shared" si="3"/>
        <v>82</v>
      </c>
      <c r="B94" s="64" t="s">
        <v>258</v>
      </c>
      <c r="C94" s="56" t="s">
        <v>361</v>
      </c>
      <c r="D94" s="56" t="s">
        <v>362</v>
      </c>
      <c r="E94" s="56" t="s">
        <v>314</v>
      </c>
      <c r="F94" s="65">
        <v>54000</v>
      </c>
      <c r="G94" s="65">
        <v>0</v>
      </c>
      <c r="H94" s="66">
        <f t="shared" si="2"/>
        <v>0</v>
      </c>
    </row>
    <row r="95" spans="1:8" ht="12.75">
      <c r="A95" s="61">
        <f t="shared" si="3"/>
        <v>83</v>
      </c>
      <c r="B95" s="64" t="s">
        <v>490</v>
      </c>
      <c r="C95" s="56" t="s">
        <v>361</v>
      </c>
      <c r="D95" s="56" t="s">
        <v>362</v>
      </c>
      <c r="E95" s="56" t="s">
        <v>347</v>
      </c>
      <c r="F95" s="65">
        <v>54000</v>
      </c>
      <c r="G95" s="65">
        <v>0</v>
      </c>
      <c r="H95" s="66">
        <f t="shared" si="2"/>
        <v>0</v>
      </c>
    </row>
    <row r="96" spans="1:8" ht="12.75">
      <c r="A96" s="61">
        <f t="shared" si="3"/>
        <v>84</v>
      </c>
      <c r="B96" s="64" t="s">
        <v>502</v>
      </c>
      <c r="C96" s="56" t="s">
        <v>363</v>
      </c>
      <c r="D96" s="56" t="s">
        <v>316</v>
      </c>
      <c r="E96" s="56" t="s">
        <v>314</v>
      </c>
      <c r="F96" s="65">
        <v>471000</v>
      </c>
      <c r="G96" s="65">
        <v>335775</v>
      </c>
      <c r="H96" s="66">
        <f t="shared" si="2"/>
        <v>71.28980891719745</v>
      </c>
    </row>
    <row r="97" spans="1:8" ht="12.75">
      <c r="A97" s="61">
        <f t="shared" si="3"/>
        <v>85</v>
      </c>
      <c r="B97" s="64" t="s">
        <v>489</v>
      </c>
      <c r="C97" s="56" t="s">
        <v>363</v>
      </c>
      <c r="D97" s="56" t="s">
        <v>345</v>
      </c>
      <c r="E97" s="56" t="s">
        <v>314</v>
      </c>
      <c r="F97" s="65">
        <v>471000</v>
      </c>
      <c r="G97" s="65">
        <v>335775</v>
      </c>
      <c r="H97" s="66">
        <f t="shared" si="2"/>
        <v>71.28980891719745</v>
      </c>
    </row>
    <row r="98" spans="1:8" ht="51">
      <c r="A98" s="61">
        <f t="shared" si="3"/>
        <v>86</v>
      </c>
      <c r="B98" s="64" t="s">
        <v>258</v>
      </c>
      <c r="C98" s="56" t="s">
        <v>363</v>
      </c>
      <c r="D98" s="56" t="s">
        <v>362</v>
      </c>
      <c r="E98" s="56" t="s">
        <v>314</v>
      </c>
      <c r="F98" s="65">
        <v>471000</v>
      </c>
      <c r="G98" s="65">
        <v>335775</v>
      </c>
      <c r="H98" s="66">
        <f t="shared" si="2"/>
        <v>71.28980891719745</v>
      </c>
    </row>
    <row r="99" spans="1:8" ht="12.75">
      <c r="A99" s="61">
        <f t="shared" si="3"/>
        <v>87</v>
      </c>
      <c r="B99" s="64" t="s">
        <v>490</v>
      </c>
      <c r="C99" s="56" t="s">
        <v>363</v>
      </c>
      <c r="D99" s="56" t="s">
        <v>362</v>
      </c>
      <c r="E99" s="56" t="s">
        <v>347</v>
      </c>
      <c r="F99" s="65">
        <v>471000</v>
      </c>
      <c r="G99" s="65">
        <v>335775</v>
      </c>
      <c r="H99" s="66">
        <f t="shared" si="2"/>
        <v>71.28980891719745</v>
      </c>
    </row>
    <row r="100" spans="1:8" ht="12.75">
      <c r="A100" s="61">
        <f t="shared" si="3"/>
        <v>88</v>
      </c>
      <c r="B100" s="64" t="s">
        <v>503</v>
      </c>
      <c r="C100" s="56" t="s">
        <v>364</v>
      </c>
      <c r="D100" s="56" t="s">
        <v>316</v>
      </c>
      <c r="E100" s="56" t="s">
        <v>314</v>
      </c>
      <c r="F100" s="65">
        <v>1064200</v>
      </c>
      <c r="G100" s="65">
        <v>548371</v>
      </c>
      <c r="H100" s="66">
        <f t="shared" si="2"/>
        <v>51.52894192820898</v>
      </c>
    </row>
    <row r="101" spans="1:8" ht="12.75">
      <c r="A101" s="61">
        <f t="shared" si="3"/>
        <v>89</v>
      </c>
      <c r="B101" s="64" t="s">
        <v>489</v>
      </c>
      <c r="C101" s="56" t="s">
        <v>364</v>
      </c>
      <c r="D101" s="56" t="s">
        <v>345</v>
      </c>
      <c r="E101" s="56" t="s">
        <v>314</v>
      </c>
      <c r="F101" s="65">
        <v>697400</v>
      </c>
      <c r="G101" s="65">
        <v>548371</v>
      </c>
      <c r="H101" s="66">
        <f t="shared" si="2"/>
        <v>78.63077143676513</v>
      </c>
    </row>
    <row r="102" spans="1:8" ht="51">
      <c r="A102" s="61">
        <f t="shared" si="3"/>
        <v>90</v>
      </c>
      <c r="B102" s="64" t="s">
        <v>259</v>
      </c>
      <c r="C102" s="56" t="s">
        <v>364</v>
      </c>
      <c r="D102" s="56" t="s">
        <v>365</v>
      </c>
      <c r="E102" s="56" t="s">
        <v>314</v>
      </c>
      <c r="F102" s="65">
        <v>697400</v>
      </c>
      <c r="G102" s="65">
        <v>548371</v>
      </c>
      <c r="H102" s="66">
        <f t="shared" si="2"/>
        <v>78.63077143676513</v>
      </c>
    </row>
    <row r="103" spans="1:8" ht="12.75">
      <c r="A103" s="61">
        <f t="shared" si="3"/>
        <v>91</v>
      </c>
      <c r="B103" s="64" t="s">
        <v>490</v>
      </c>
      <c r="C103" s="56" t="s">
        <v>364</v>
      </c>
      <c r="D103" s="56" t="s">
        <v>365</v>
      </c>
      <c r="E103" s="56" t="s">
        <v>347</v>
      </c>
      <c r="F103" s="65">
        <v>697400</v>
      </c>
      <c r="G103" s="65">
        <v>548371</v>
      </c>
      <c r="H103" s="66">
        <f t="shared" si="2"/>
        <v>78.63077143676513</v>
      </c>
    </row>
    <row r="104" spans="1:8" ht="25.5">
      <c r="A104" s="61">
        <f t="shared" si="3"/>
        <v>92</v>
      </c>
      <c r="B104" s="64" t="s">
        <v>548</v>
      </c>
      <c r="C104" s="56" t="s">
        <v>364</v>
      </c>
      <c r="D104" s="56" t="s">
        <v>549</v>
      </c>
      <c r="E104" s="56" t="s">
        <v>314</v>
      </c>
      <c r="F104" s="65">
        <v>366800</v>
      </c>
      <c r="G104" s="65">
        <v>0</v>
      </c>
      <c r="H104" s="66">
        <f t="shared" si="2"/>
        <v>0</v>
      </c>
    </row>
    <row r="105" spans="1:8" ht="12.75">
      <c r="A105" s="61">
        <f t="shared" si="3"/>
        <v>93</v>
      </c>
      <c r="B105" s="64" t="s">
        <v>490</v>
      </c>
      <c r="C105" s="56" t="s">
        <v>364</v>
      </c>
      <c r="D105" s="56" t="s">
        <v>549</v>
      </c>
      <c r="E105" s="56" t="s">
        <v>347</v>
      </c>
      <c r="F105" s="65">
        <v>366800</v>
      </c>
      <c r="G105" s="65">
        <v>0</v>
      </c>
      <c r="H105" s="66">
        <f t="shared" si="2"/>
        <v>0</v>
      </c>
    </row>
    <row r="106" spans="1:8" ht="12.75">
      <c r="A106" s="61">
        <f t="shared" si="3"/>
        <v>94</v>
      </c>
      <c r="B106" s="64" t="s">
        <v>504</v>
      </c>
      <c r="C106" s="56" t="s">
        <v>366</v>
      </c>
      <c r="D106" s="56" t="s">
        <v>316</v>
      </c>
      <c r="E106" s="56" t="s">
        <v>314</v>
      </c>
      <c r="F106" s="65">
        <v>5361884</v>
      </c>
      <c r="G106" s="65">
        <v>639210.55</v>
      </c>
      <c r="H106" s="66">
        <f t="shared" si="2"/>
        <v>11.921379686692216</v>
      </c>
    </row>
    <row r="107" spans="1:8" ht="25.5">
      <c r="A107" s="61">
        <f t="shared" si="3"/>
        <v>95</v>
      </c>
      <c r="B107" s="64" t="s">
        <v>608</v>
      </c>
      <c r="C107" s="56" t="s">
        <v>366</v>
      </c>
      <c r="D107" s="56" t="s">
        <v>609</v>
      </c>
      <c r="E107" s="56" t="s">
        <v>314</v>
      </c>
      <c r="F107" s="65">
        <v>248684</v>
      </c>
      <c r="G107" s="65">
        <v>51323</v>
      </c>
      <c r="H107" s="66">
        <f t="shared" si="2"/>
        <v>20.637837577005357</v>
      </c>
    </row>
    <row r="108" spans="1:8" ht="25.5">
      <c r="A108" s="61">
        <f t="shared" si="3"/>
        <v>96</v>
      </c>
      <c r="B108" s="64" t="s">
        <v>610</v>
      </c>
      <c r="C108" s="56" t="s">
        <v>366</v>
      </c>
      <c r="D108" s="56" t="s">
        <v>611</v>
      </c>
      <c r="E108" s="56" t="s">
        <v>314</v>
      </c>
      <c r="F108" s="65">
        <v>248684</v>
      </c>
      <c r="G108" s="65">
        <v>51323</v>
      </c>
      <c r="H108" s="66">
        <f t="shared" si="2"/>
        <v>20.637837577005357</v>
      </c>
    </row>
    <row r="109" spans="1:8" ht="25.5">
      <c r="A109" s="61">
        <f t="shared" si="3"/>
        <v>97</v>
      </c>
      <c r="B109" s="64" t="s">
        <v>461</v>
      </c>
      <c r="C109" s="56" t="s">
        <v>366</v>
      </c>
      <c r="D109" s="56" t="s">
        <v>611</v>
      </c>
      <c r="E109" s="56" t="s">
        <v>320</v>
      </c>
      <c r="F109" s="65">
        <v>248684</v>
      </c>
      <c r="G109" s="65">
        <v>51323</v>
      </c>
      <c r="H109" s="66">
        <f t="shared" si="2"/>
        <v>20.637837577005357</v>
      </c>
    </row>
    <row r="110" spans="1:8" ht="12.75">
      <c r="A110" s="61">
        <f t="shared" si="3"/>
        <v>98</v>
      </c>
      <c r="B110" s="64" t="s">
        <v>489</v>
      </c>
      <c r="C110" s="56" t="s">
        <v>366</v>
      </c>
      <c r="D110" s="56" t="s">
        <v>345</v>
      </c>
      <c r="E110" s="56" t="s">
        <v>314</v>
      </c>
      <c r="F110" s="65">
        <v>3341800</v>
      </c>
      <c r="G110" s="65">
        <v>583287.55</v>
      </c>
      <c r="H110" s="66">
        <f t="shared" si="2"/>
        <v>17.45429259680412</v>
      </c>
    </row>
    <row r="111" spans="1:8" ht="63.75">
      <c r="A111" s="61">
        <f t="shared" si="3"/>
        <v>99</v>
      </c>
      <c r="B111" s="64" t="s">
        <v>612</v>
      </c>
      <c r="C111" s="56" t="s">
        <v>366</v>
      </c>
      <c r="D111" s="56" t="s">
        <v>613</v>
      </c>
      <c r="E111" s="56" t="s">
        <v>314</v>
      </c>
      <c r="F111" s="65">
        <v>51000</v>
      </c>
      <c r="G111" s="65">
        <v>0</v>
      </c>
      <c r="H111" s="66">
        <f t="shared" si="2"/>
        <v>0</v>
      </c>
    </row>
    <row r="112" spans="1:8" ht="12.75">
      <c r="A112" s="61">
        <f t="shared" si="3"/>
        <v>100</v>
      </c>
      <c r="B112" s="64" t="s">
        <v>490</v>
      </c>
      <c r="C112" s="56" t="s">
        <v>366</v>
      </c>
      <c r="D112" s="56" t="s">
        <v>613</v>
      </c>
      <c r="E112" s="56" t="s">
        <v>347</v>
      </c>
      <c r="F112" s="65">
        <v>51000</v>
      </c>
      <c r="G112" s="65">
        <v>0</v>
      </c>
      <c r="H112" s="66">
        <f t="shared" si="2"/>
        <v>0</v>
      </c>
    </row>
    <row r="113" spans="1:8" ht="63.75">
      <c r="A113" s="61">
        <f t="shared" si="3"/>
        <v>101</v>
      </c>
      <c r="B113" s="64" t="s">
        <v>550</v>
      </c>
      <c r="C113" s="56" t="s">
        <v>366</v>
      </c>
      <c r="D113" s="56" t="s">
        <v>164</v>
      </c>
      <c r="E113" s="56" t="s">
        <v>314</v>
      </c>
      <c r="F113" s="65">
        <v>361800</v>
      </c>
      <c r="G113" s="65">
        <v>0</v>
      </c>
      <c r="H113" s="66">
        <f t="shared" si="2"/>
        <v>0</v>
      </c>
    </row>
    <row r="114" spans="1:8" ht="12.75">
      <c r="A114" s="61">
        <f t="shared" si="3"/>
        <v>102</v>
      </c>
      <c r="B114" s="64" t="s">
        <v>490</v>
      </c>
      <c r="C114" s="56" t="s">
        <v>366</v>
      </c>
      <c r="D114" s="56" t="s">
        <v>164</v>
      </c>
      <c r="E114" s="56" t="s">
        <v>347</v>
      </c>
      <c r="F114" s="65">
        <v>361800</v>
      </c>
      <c r="G114" s="65">
        <v>0</v>
      </c>
      <c r="H114" s="66">
        <f t="shared" si="2"/>
        <v>0</v>
      </c>
    </row>
    <row r="115" spans="1:8" ht="51">
      <c r="A115" s="61">
        <f t="shared" si="3"/>
        <v>103</v>
      </c>
      <c r="B115" s="64" t="s">
        <v>260</v>
      </c>
      <c r="C115" s="56" t="s">
        <v>366</v>
      </c>
      <c r="D115" s="56" t="s">
        <v>367</v>
      </c>
      <c r="E115" s="56" t="s">
        <v>314</v>
      </c>
      <c r="F115" s="65">
        <v>990000</v>
      </c>
      <c r="G115" s="65">
        <v>475287.55</v>
      </c>
      <c r="H115" s="66">
        <f t="shared" si="2"/>
        <v>48.00884343434343</v>
      </c>
    </row>
    <row r="116" spans="1:8" ht="12.75">
      <c r="A116" s="61">
        <f t="shared" si="3"/>
        <v>104</v>
      </c>
      <c r="B116" s="64" t="s">
        <v>490</v>
      </c>
      <c r="C116" s="56" t="s">
        <v>366</v>
      </c>
      <c r="D116" s="56" t="s">
        <v>367</v>
      </c>
      <c r="E116" s="56" t="s">
        <v>347</v>
      </c>
      <c r="F116" s="65">
        <v>990000</v>
      </c>
      <c r="G116" s="65">
        <v>475287.55</v>
      </c>
      <c r="H116" s="66">
        <f t="shared" si="2"/>
        <v>48.00884343434343</v>
      </c>
    </row>
    <row r="117" spans="1:8" ht="51">
      <c r="A117" s="61">
        <f t="shared" si="3"/>
        <v>105</v>
      </c>
      <c r="B117" s="64" t="s">
        <v>261</v>
      </c>
      <c r="C117" s="56" t="s">
        <v>366</v>
      </c>
      <c r="D117" s="56" t="s">
        <v>368</v>
      </c>
      <c r="E117" s="56" t="s">
        <v>314</v>
      </c>
      <c r="F117" s="65">
        <v>1789000</v>
      </c>
      <c r="G117" s="65">
        <v>0</v>
      </c>
      <c r="H117" s="66">
        <f t="shared" si="2"/>
        <v>0</v>
      </c>
    </row>
    <row r="118" spans="1:8" ht="12.75">
      <c r="A118" s="61">
        <f t="shared" si="3"/>
        <v>106</v>
      </c>
      <c r="B118" s="64" t="s">
        <v>490</v>
      </c>
      <c r="C118" s="56" t="s">
        <v>366</v>
      </c>
      <c r="D118" s="56" t="s">
        <v>368</v>
      </c>
      <c r="E118" s="56" t="s">
        <v>347</v>
      </c>
      <c r="F118" s="65">
        <v>1789000</v>
      </c>
      <c r="G118" s="65">
        <v>0</v>
      </c>
      <c r="H118" s="66">
        <f t="shared" si="2"/>
        <v>0</v>
      </c>
    </row>
    <row r="119" spans="1:8" ht="51">
      <c r="A119" s="61">
        <f t="shared" si="3"/>
        <v>107</v>
      </c>
      <c r="B119" s="64" t="s">
        <v>262</v>
      </c>
      <c r="C119" s="56" t="s">
        <v>366</v>
      </c>
      <c r="D119" s="56" t="s">
        <v>369</v>
      </c>
      <c r="E119" s="56" t="s">
        <v>314</v>
      </c>
      <c r="F119" s="65">
        <v>150000</v>
      </c>
      <c r="G119" s="65">
        <v>108000</v>
      </c>
      <c r="H119" s="66">
        <f t="shared" si="2"/>
        <v>72</v>
      </c>
    </row>
    <row r="120" spans="1:8" ht="12.75">
      <c r="A120" s="61">
        <f t="shared" si="3"/>
        <v>108</v>
      </c>
      <c r="B120" s="64" t="s">
        <v>490</v>
      </c>
      <c r="C120" s="56" t="s">
        <v>366</v>
      </c>
      <c r="D120" s="56" t="s">
        <v>369</v>
      </c>
      <c r="E120" s="56" t="s">
        <v>347</v>
      </c>
      <c r="F120" s="65">
        <v>150000</v>
      </c>
      <c r="G120" s="65">
        <v>108000</v>
      </c>
      <c r="H120" s="66">
        <f t="shared" si="2"/>
        <v>72</v>
      </c>
    </row>
    <row r="121" spans="1:8" ht="38.25">
      <c r="A121" s="61">
        <f t="shared" si="3"/>
        <v>109</v>
      </c>
      <c r="B121" s="64" t="s">
        <v>506</v>
      </c>
      <c r="C121" s="56" t="s">
        <v>366</v>
      </c>
      <c r="D121" s="56" t="s">
        <v>371</v>
      </c>
      <c r="E121" s="56" t="s">
        <v>314</v>
      </c>
      <c r="F121" s="65">
        <v>844200</v>
      </c>
      <c r="G121" s="65">
        <v>0</v>
      </c>
      <c r="H121" s="66">
        <f t="shared" si="2"/>
        <v>0</v>
      </c>
    </row>
    <row r="122" spans="1:8" ht="38.25">
      <c r="A122" s="61">
        <f t="shared" si="3"/>
        <v>110</v>
      </c>
      <c r="B122" s="64" t="s">
        <v>507</v>
      </c>
      <c r="C122" s="56" t="s">
        <v>366</v>
      </c>
      <c r="D122" s="56" t="s">
        <v>372</v>
      </c>
      <c r="E122" s="56" t="s">
        <v>314</v>
      </c>
      <c r="F122" s="65">
        <v>844200</v>
      </c>
      <c r="G122" s="65">
        <v>0</v>
      </c>
      <c r="H122" s="66">
        <f t="shared" si="2"/>
        <v>0</v>
      </c>
    </row>
    <row r="123" spans="1:8" ht="12.75">
      <c r="A123" s="61">
        <f t="shared" si="3"/>
        <v>111</v>
      </c>
      <c r="B123" s="64" t="s">
        <v>490</v>
      </c>
      <c r="C123" s="56" t="s">
        <v>366</v>
      </c>
      <c r="D123" s="56" t="s">
        <v>372</v>
      </c>
      <c r="E123" s="56" t="s">
        <v>347</v>
      </c>
      <c r="F123" s="65">
        <v>844200</v>
      </c>
      <c r="G123" s="65">
        <v>0</v>
      </c>
      <c r="H123" s="66">
        <f t="shared" si="2"/>
        <v>0</v>
      </c>
    </row>
    <row r="124" spans="1:8" ht="38.25">
      <c r="A124" s="61">
        <f t="shared" si="3"/>
        <v>112</v>
      </c>
      <c r="B124" s="64" t="s">
        <v>508</v>
      </c>
      <c r="C124" s="56" t="s">
        <v>366</v>
      </c>
      <c r="D124" s="56" t="s">
        <v>373</v>
      </c>
      <c r="E124" s="56" t="s">
        <v>314</v>
      </c>
      <c r="F124" s="65">
        <v>927200</v>
      </c>
      <c r="G124" s="65">
        <v>4600</v>
      </c>
      <c r="H124" s="66">
        <f t="shared" si="2"/>
        <v>0.4961173425366695</v>
      </c>
    </row>
    <row r="125" spans="1:8" ht="51">
      <c r="A125" s="61">
        <f t="shared" si="3"/>
        <v>113</v>
      </c>
      <c r="B125" s="64" t="s">
        <v>509</v>
      </c>
      <c r="C125" s="56" t="s">
        <v>366</v>
      </c>
      <c r="D125" s="56" t="s">
        <v>374</v>
      </c>
      <c r="E125" s="56" t="s">
        <v>314</v>
      </c>
      <c r="F125" s="65">
        <v>927200</v>
      </c>
      <c r="G125" s="65">
        <v>4600</v>
      </c>
      <c r="H125" s="66">
        <f t="shared" si="2"/>
        <v>0.4961173425366695</v>
      </c>
    </row>
    <row r="126" spans="1:8" ht="12.75">
      <c r="A126" s="61">
        <f t="shared" si="3"/>
        <v>114</v>
      </c>
      <c r="B126" s="64" t="s">
        <v>490</v>
      </c>
      <c r="C126" s="56" t="s">
        <v>366</v>
      </c>
      <c r="D126" s="56" t="s">
        <v>374</v>
      </c>
      <c r="E126" s="56" t="s">
        <v>347</v>
      </c>
      <c r="F126" s="65">
        <v>927200</v>
      </c>
      <c r="G126" s="65">
        <v>4600</v>
      </c>
      <c r="H126" s="66">
        <f t="shared" si="2"/>
        <v>0.4961173425366695</v>
      </c>
    </row>
    <row r="127" spans="1:8" ht="12.75">
      <c r="A127" s="62">
        <f t="shared" si="3"/>
        <v>115</v>
      </c>
      <c r="B127" s="55" t="s">
        <v>510</v>
      </c>
      <c r="C127" s="63" t="s">
        <v>375</v>
      </c>
      <c r="D127" s="63" t="s">
        <v>316</v>
      </c>
      <c r="E127" s="63" t="s">
        <v>314</v>
      </c>
      <c r="F127" s="58">
        <v>6762000</v>
      </c>
      <c r="G127" s="58">
        <v>176151.2</v>
      </c>
      <c r="H127" s="60">
        <f t="shared" si="2"/>
        <v>2.605016267376516</v>
      </c>
    </row>
    <row r="128" spans="1:8" ht="12.75">
      <c r="A128" s="61">
        <f t="shared" si="3"/>
        <v>116</v>
      </c>
      <c r="B128" s="64" t="s">
        <v>614</v>
      </c>
      <c r="C128" s="56" t="s">
        <v>615</v>
      </c>
      <c r="D128" s="56" t="s">
        <v>316</v>
      </c>
      <c r="E128" s="56" t="s">
        <v>314</v>
      </c>
      <c r="F128" s="65">
        <v>79820</v>
      </c>
      <c r="G128" s="65">
        <v>0</v>
      </c>
      <c r="H128" s="66">
        <f t="shared" si="2"/>
        <v>0</v>
      </c>
    </row>
    <row r="129" spans="1:8" ht="12.75">
      <c r="A129" s="61">
        <f t="shared" si="3"/>
        <v>117</v>
      </c>
      <c r="B129" s="64" t="s">
        <v>489</v>
      </c>
      <c r="C129" s="56" t="s">
        <v>615</v>
      </c>
      <c r="D129" s="56" t="s">
        <v>345</v>
      </c>
      <c r="E129" s="56" t="s">
        <v>314</v>
      </c>
      <c r="F129" s="65">
        <v>79820</v>
      </c>
      <c r="G129" s="65">
        <v>0</v>
      </c>
      <c r="H129" s="66">
        <f t="shared" si="2"/>
        <v>0</v>
      </c>
    </row>
    <row r="130" spans="1:8" ht="51">
      <c r="A130" s="61">
        <f t="shared" si="3"/>
        <v>118</v>
      </c>
      <c r="B130" s="64" t="s">
        <v>263</v>
      </c>
      <c r="C130" s="56" t="s">
        <v>615</v>
      </c>
      <c r="D130" s="56" t="s">
        <v>378</v>
      </c>
      <c r="E130" s="56" t="s">
        <v>314</v>
      </c>
      <c r="F130" s="65">
        <v>79820</v>
      </c>
      <c r="G130" s="65">
        <v>0</v>
      </c>
      <c r="H130" s="66">
        <f t="shared" si="2"/>
        <v>0</v>
      </c>
    </row>
    <row r="131" spans="1:8" ht="12.75">
      <c r="A131" s="61">
        <f t="shared" si="3"/>
        <v>119</v>
      </c>
      <c r="B131" s="64" t="s">
        <v>490</v>
      </c>
      <c r="C131" s="56" t="s">
        <v>615</v>
      </c>
      <c r="D131" s="56" t="s">
        <v>378</v>
      </c>
      <c r="E131" s="56" t="s">
        <v>347</v>
      </c>
      <c r="F131" s="65">
        <v>79820</v>
      </c>
      <c r="G131" s="65">
        <v>0</v>
      </c>
      <c r="H131" s="66">
        <f t="shared" si="2"/>
        <v>0</v>
      </c>
    </row>
    <row r="132" spans="1:8" ht="12.75">
      <c r="A132" s="61">
        <f t="shared" si="3"/>
        <v>120</v>
      </c>
      <c r="B132" s="64" t="s">
        <v>511</v>
      </c>
      <c r="C132" s="56" t="s">
        <v>377</v>
      </c>
      <c r="D132" s="56" t="s">
        <v>316</v>
      </c>
      <c r="E132" s="56" t="s">
        <v>314</v>
      </c>
      <c r="F132" s="65">
        <v>120180</v>
      </c>
      <c r="G132" s="65">
        <v>80317.8</v>
      </c>
      <c r="H132" s="66">
        <f t="shared" si="2"/>
        <v>66.83125312031952</v>
      </c>
    </row>
    <row r="133" spans="1:8" ht="12.75">
      <c r="A133" s="61">
        <f t="shared" si="3"/>
        <v>121</v>
      </c>
      <c r="B133" s="64" t="s">
        <v>489</v>
      </c>
      <c r="C133" s="56" t="s">
        <v>377</v>
      </c>
      <c r="D133" s="56" t="s">
        <v>345</v>
      </c>
      <c r="E133" s="56" t="s">
        <v>314</v>
      </c>
      <c r="F133" s="65">
        <v>120180</v>
      </c>
      <c r="G133" s="65">
        <v>80317.8</v>
      </c>
      <c r="H133" s="66">
        <f t="shared" si="2"/>
        <v>66.83125312031952</v>
      </c>
    </row>
    <row r="134" spans="1:8" ht="51">
      <c r="A134" s="61">
        <f t="shared" si="3"/>
        <v>122</v>
      </c>
      <c r="B134" s="64" t="s">
        <v>263</v>
      </c>
      <c r="C134" s="56" t="s">
        <v>377</v>
      </c>
      <c r="D134" s="56" t="s">
        <v>378</v>
      </c>
      <c r="E134" s="56" t="s">
        <v>314</v>
      </c>
      <c r="F134" s="65">
        <v>120180</v>
      </c>
      <c r="G134" s="65">
        <v>80317.8</v>
      </c>
      <c r="H134" s="66">
        <f t="shared" si="2"/>
        <v>66.83125312031952</v>
      </c>
    </row>
    <row r="135" spans="1:8" ht="12.75">
      <c r="A135" s="61">
        <f t="shared" si="3"/>
        <v>123</v>
      </c>
      <c r="B135" s="64" t="s">
        <v>490</v>
      </c>
      <c r="C135" s="56" t="s">
        <v>377</v>
      </c>
      <c r="D135" s="56" t="s">
        <v>378</v>
      </c>
      <c r="E135" s="56" t="s">
        <v>347</v>
      </c>
      <c r="F135" s="65">
        <v>120180</v>
      </c>
      <c r="G135" s="65">
        <v>80317.8</v>
      </c>
      <c r="H135" s="66">
        <f t="shared" si="2"/>
        <v>66.83125312031952</v>
      </c>
    </row>
    <row r="136" spans="1:8" ht="25.5">
      <c r="A136" s="61">
        <f t="shared" si="3"/>
        <v>124</v>
      </c>
      <c r="B136" s="64" t="s">
        <v>512</v>
      </c>
      <c r="C136" s="56" t="s">
        <v>379</v>
      </c>
      <c r="D136" s="56" t="s">
        <v>316</v>
      </c>
      <c r="E136" s="56" t="s">
        <v>314</v>
      </c>
      <c r="F136" s="65">
        <v>6562000</v>
      </c>
      <c r="G136" s="65">
        <v>95833.4</v>
      </c>
      <c r="H136" s="66">
        <f t="shared" si="2"/>
        <v>1.460429747028345</v>
      </c>
    </row>
    <row r="137" spans="1:8" ht="12.75">
      <c r="A137" s="61">
        <f t="shared" si="3"/>
        <v>125</v>
      </c>
      <c r="B137" s="64" t="s">
        <v>489</v>
      </c>
      <c r="C137" s="56" t="s">
        <v>379</v>
      </c>
      <c r="D137" s="56" t="s">
        <v>345</v>
      </c>
      <c r="E137" s="56" t="s">
        <v>314</v>
      </c>
      <c r="F137" s="65">
        <v>6562000</v>
      </c>
      <c r="G137" s="65">
        <v>95833.4</v>
      </c>
      <c r="H137" s="66">
        <f t="shared" si="2"/>
        <v>1.460429747028345</v>
      </c>
    </row>
    <row r="138" spans="1:8" ht="63.75">
      <c r="A138" s="61">
        <f t="shared" si="3"/>
        <v>126</v>
      </c>
      <c r="B138" s="64" t="s">
        <v>264</v>
      </c>
      <c r="C138" s="56" t="s">
        <v>379</v>
      </c>
      <c r="D138" s="56" t="s">
        <v>380</v>
      </c>
      <c r="E138" s="56" t="s">
        <v>314</v>
      </c>
      <c r="F138" s="65">
        <v>6562000</v>
      </c>
      <c r="G138" s="65">
        <v>95833.4</v>
      </c>
      <c r="H138" s="66">
        <f t="shared" si="2"/>
        <v>1.460429747028345</v>
      </c>
    </row>
    <row r="139" spans="1:8" ht="12.75">
      <c r="A139" s="61">
        <f t="shared" si="3"/>
        <v>127</v>
      </c>
      <c r="B139" s="64" t="s">
        <v>490</v>
      </c>
      <c r="C139" s="56" t="s">
        <v>379</v>
      </c>
      <c r="D139" s="56" t="s">
        <v>380</v>
      </c>
      <c r="E139" s="56" t="s">
        <v>347</v>
      </c>
      <c r="F139" s="65">
        <v>6562000</v>
      </c>
      <c r="G139" s="65">
        <v>95833.4</v>
      </c>
      <c r="H139" s="66">
        <f t="shared" si="2"/>
        <v>1.460429747028345</v>
      </c>
    </row>
    <row r="140" spans="1:8" ht="12.75">
      <c r="A140" s="62">
        <f t="shared" si="3"/>
        <v>128</v>
      </c>
      <c r="B140" s="55" t="s">
        <v>513</v>
      </c>
      <c r="C140" s="63" t="s">
        <v>381</v>
      </c>
      <c r="D140" s="63" t="s">
        <v>316</v>
      </c>
      <c r="E140" s="63" t="s">
        <v>314</v>
      </c>
      <c r="F140" s="58">
        <v>2022000</v>
      </c>
      <c r="G140" s="58">
        <v>0</v>
      </c>
      <c r="H140" s="60">
        <f t="shared" si="2"/>
        <v>0</v>
      </c>
    </row>
    <row r="141" spans="1:8" ht="25.5">
      <c r="A141" s="61">
        <f t="shared" si="3"/>
        <v>129</v>
      </c>
      <c r="B141" s="64" t="s">
        <v>514</v>
      </c>
      <c r="C141" s="56" t="s">
        <v>382</v>
      </c>
      <c r="D141" s="56" t="s">
        <v>316</v>
      </c>
      <c r="E141" s="56" t="s">
        <v>314</v>
      </c>
      <c r="F141" s="65">
        <v>2022000</v>
      </c>
      <c r="G141" s="65">
        <v>0</v>
      </c>
      <c r="H141" s="66">
        <f t="shared" si="2"/>
        <v>0</v>
      </c>
    </row>
    <row r="142" spans="1:8" ht="12.75">
      <c r="A142" s="61">
        <f t="shared" si="3"/>
        <v>130</v>
      </c>
      <c r="B142" s="64" t="s">
        <v>489</v>
      </c>
      <c r="C142" s="56" t="s">
        <v>382</v>
      </c>
      <c r="D142" s="56" t="s">
        <v>345</v>
      </c>
      <c r="E142" s="56" t="s">
        <v>314</v>
      </c>
      <c r="F142" s="65">
        <v>2022000</v>
      </c>
      <c r="G142" s="65">
        <v>0</v>
      </c>
      <c r="H142" s="66">
        <f aca="true" t="shared" si="4" ref="H142:H205">G142/F142*100</f>
        <v>0</v>
      </c>
    </row>
    <row r="143" spans="1:8" ht="63.75">
      <c r="A143" s="61">
        <f aca="true" t="shared" si="5" ref="A143:A206">1+A142</f>
        <v>131</v>
      </c>
      <c r="B143" s="64" t="s">
        <v>264</v>
      </c>
      <c r="C143" s="56" t="s">
        <v>382</v>
      </c>
      <c r="D143" s="56" t="s">
        <v>380</v>
      </c>
      <c r="E143" s="56" t="s">
        <v>314</v>
      </c>
      <c r="F143" s="65">
        <v>2022000</v>
      </c>
      <c r="G143" s="65">
        <v>0</v>
      </c>
      <c r="H143" s="66">
        <f t="shared" si="4"/>
        <v>0</v>
      </c>
    </row>
    <row r="144" spans="1:8" ht="12.75">
      <c r="A144" s="61">
        <f t="shared" si="5"/>
        <v>132</v>
      </c>
      <c r="B144" s="64" t="s">
        <v>490</v>
      </c>
      <c r="C144" s="56" t="s">
        <v>382</v>
      </c>
      <c r="D144" s="56" t="s">
        <v>380</v>
      </c>
      <c r="E144" s="56" t="s">
        <v>347</v>
      </c>
      <c r="F144" s="65">
        <v>2022000</v>
      </c>
      <c r="G144" s="65">
        <v>0</v>
      </c>
      <c r="H144" s="66">
        <f t="shared" si="4"/>
        <v>0</v>
      </c>
    </row>
    <row r="145" spans="1:8" ht="12.75">
      <c r="A145" s="62">
        <f t="shared" si="5"/>
        <v>133</v>
      </c>
      <c r="B145" s="55" t="s">
        <v>515</v>
      </c>
      <c r="C145" s="63" t="s">
        <v>383</v>
      </c>
      <c r="D145" s="63" t="s">
        <v>316</v>
      </c>
      <c r="E145" s="63" t="s">
        <v>314</v>
      </c>
      <c r="F145" s="58">
        <v>524839446.48</v>
      </c>
      <c r="G145" s="58">
        <f>274500510.36+G183+G186</f>
        <v>281507361.78999996</v>
      </c>
      <c r="H145" s="60">
        <f t="shared" si="4"/>
        <v>53.63685288482357</v>
      </c>
    </row>
    <row r="146" spans="1:8" ht="12.75">
      <c r="A146" s="61">
        <f t="shared" si="5"/>
        <v>134</v>
      </c>
      <c r="B146" s="64" t="s">
        <v>516</v>
      </c>
      <c r="C146" s="56" t="s">
        <v>384</v>
      </c>
      <c r="D146" s="56" t="s">
        <v>316</v>
      </c>
      <c r="E146" s="56" t="s">
        <v>314</v>
      </c>
      <c r="F146" s="65">
        <v>234370881.64</v>
      </c>
      <c r="G146" s="65">
        <v>90286374.02</v>
      </c>
      <c r="H146" s="66">
        <f t="shared" si="4"/>
        <v>38.522863159546546</v>
      </c>
    </row>
    <row r="147" spans="1:8" ht="12.75">
      <c r="A147" s="61">
        <f t="shared" si="5"/>
        <v>135</v>
      </c>
      <c r="B147" s="64" t="s">
        <v>518</v>
      </c>
      <c r="C147" s="56" t="s">
        <v>384</v>
      </c>
      <c r="D147" s="56" t="s">
        <v>385</v>
      </c>
      <c r="E147" s="56" t="s">
        <v>314</v>
      </c>
      <c r="F147" s="65">
        <v>176143256.64</v>
      </c>
      <c r="G147" s="65">
        <v>82500766.48</v>
      </c>
      <c r="H147" s="66">
        <f t="shared" si="4"/>
        <v>46.837311886775396</v>
      </c>
    </row>
    <row r="148" spans="1:8" ht="25.5">
      <c r="A148" s="61">
        <f t="shared" si="5"/>
        <v>136</v>
      </c>
      <c r="B148" s="64" t="s">
        <v>484</v>
      </c>
      <c r="C148" s="56" t="s">
        <v>384</v>
      </c>
      <c r="D148" s="56" t="s">
        <v>386</v>
      </c>
      <c r="E148" s="56" t="s">
        <v>314</v>
      </c>
      <c r="F148" s="65">
        <v>166250427.14</v>
      </c>
      <c r="G148" s="65">
        <v>76396398.79</v>
      </c>
      <c r="H148" s="66">
        <f t="shared" si="4"/>
        <v>45.952603012361806</v>
      </c>
    </row>
    <row r="149" spans="1:8" ht="12.75">
      <c r="A149" s="61">
        <f t="shared" si="5"/>
        <v>137</v>
      </c>
      <c r="B149" s="64" t="s">
        <v>485</v>
      </c>
      <c r="C149" s="56" t="s">
        <v>384</v>
      </c>
      <c r="D149" s="56" t="s">
        <v>386</v>
      </c>
      <c r="E149" s="56" t="s">
        <v>341</v>
      </c>
      <c r="F149" s="65">
        <v>166250427.14</v>
      </c>
      <c r="G149" s="65">
        <v>76396398.79</v>
      </c>
      <c r="H149" s="66">
        <f t="shared" si="4"/>
        <v>45.952603012361806</v>
      </c>
    </row>
    <row r="150" spans="1:8" ht="38.25">
      <c r="A150" s="61">
        <f t="shared" si="5"/>
        <v>138</v>
      </c>
      <c r="B150" s="64" t="s">
        <v>519</v>
      </c>
      <c r="C150" s="56" t="s">
        <v>384</v>
      </c>
      <c r="D150" s="56" t="s">
        <v>387</v>
      </c>
      <c r="E150" s="56" t="s">
        <v>314</v>
      </c>
      <c r="F150" s="65">
        <v>9892829.5</v>
      </c>
      <c r="G150" s="65">
        <v>6104367.69</v>
      </c>
      <c r="H150" s="66">
        <f t="shared" si="4"/>
        <v>61.70497217201611</v>
      </c>
    </row>
    <row r="151" spans="1:8" ht="12.75">
      <c r="A151" s="61">
        <f t="shared" si="5"/>
        <v>139</v>
      </c>
      <c r="B151" s="64" t="s">
        <v>485</v>
      </c>
      <c r="C151" s="56" t="s">
        <v>384</v>
      </c>
      <c r="D151" s="56" t="s">
        <v>387</v>
      </c>
      <c r="E151" s="56" t="s">
        <v>341</v>
      </c>
      <c r="F151" s="65">
        <v>9892829.5</v>
      </c>
      <c r="G151" s="65">
        <v>6104367.69</v>
      </c>
      <c r="H151" s="66">
        <f t="shared" si="4"/>
        <v>61.70497217201611</v>
      </c>
    </row>
    <row r="152" spans="1:8" ht="12.75">
      <c r="A152" s="61">
        <f t="shared" si="5"/>
        <v>140</v>
      </c>
      <c r="B152" s="64" t="s">
        <v>559</v>
      </c>
      <c r="C152" s="56" t="s">
        <v>384</v>
      </c>
      <c r="D152" s="56" t="s">
        <v>560</v>
      </c>
      <c r="E152" s="56" t="s">
        <v>314</v>
      </c>
      <c r="F152" s="65">
        <v>1077000</v>
      </c>
      <c r="G152" s="65">
        <v>0</v>
      </c>
      <c r="H152" s="66">
        <f t="shared" si="4"/>
        <v>0</v>
      </c>
    </row>
    <row r="153" spans="1:8" ht="51">
      <c r="A153" s="61">
        <f t="shared" si="5"/>
        <v>141</v>
      </c>
      <c r="B153" s="64" t="s">
        <v>616</v>
      </c>
      <c r="C153" s="56" t="s">
        <v>384</v>
      </c>
      <c r="D153" s="56" t="s">
        <v>617</v>
      </c>
      <c r="E153" s="56" t="s">
        <v>314</v>
      </c>
      <c r="F153" s="65">
        <v>992000</v>
      </c>
      <c r="G153" s="65">
        <v>0</v>
      </c>
      <c r="H153" s="66">
        <f t="shared" si="4"/>
        <v>0</v>
      </c>
    </row>
    <row r="154" spans="1:8" ht="12.75">
      <c r="A154" s="61">
        <f t="shared" si="5"/>
        <v>142</v>
      </c>
      <c r="B154" s="64" t="s">
        <v>485</v>
      </c>
      <c r="C154" s="56" t="s">
        <v>384</v>
      </c>
      <c r="D154" s="56" t="s">
        <v>617</v>
      </c>
      <c r="E154" s="56" t="s">
        <v>341</v>
      </c>
      <c r="F154" s="65">
        <v>992000</v>
      </c>
      <c r="G154" s="65">
        <v>0</v>
      </c>
      <c r="H154" s="66">
        <f t="shared" si="4"/>
        <v>0</v>
      </c>
    </row>
    <row r="155" spans="1:8" ht="51">
      <c r="A155" s="61">
        <f t="shared" si="5"/>
        <v>143</v>
      </c>
      <c r="B155" s="64" t="s">
        <v>618</v>
      </c>
      <c r="C155" s="56" t="s">
        <v>384</v>
      </c>
      <c r="D155" s="56" t="s">
        <v>619</v>
      </c>
      <c r="E155" s="56" t="s">
        <v>314</v>
      </c>
      <c r="F155" s="65">
        <v>85000</v>
      </c>
      <c r="G155" s="65">
        <v>0</v>
      </c>
      <c r="H155" s="66">
        <f t="shared" si="4"/>
        <v>0</v>
      </c>
    </row>
    <row r="156" spans="1:8" ht="12.75">
      <c r="A156" s="61">
        <f t="shared" si="5"/>
        <v>144</v>
      </c>
      <c r="B156" s="64" t="s">
        <v>485</v>
      </c>
      <c r="C156" s="56" t="s">
        <v>384</v>
      </c>
      <c r="D156" s="56" t="s">
        <v>619</v>
      </c>
      <c r="E156" s="56" t="s">
        <v>341</v>
      </c>
      <c r="F156" s="65">
        <v>85000</v>
      </c>
      <c r="G156" s="65">
        <v>0</v>
      </c>
      <c r="H156" s="66">
        <f t="shared" si="4"/>
        <v>0</v>
      </c>
    </row>
    <row r="157" spans="1:8" ht="12.75">
      <c r="A157" s="61">
        <f t="shared" si="5"/>
        <v>145</v>
      </c>
      <c r="B157" s="64"/>
      <c r="C157" s="56" t="s">
        <v>384</v>
      </c>
      <c r="D157" s="56" t="s">
        <v>620</v>
      </c>
      <c r="E157" s="56" t="s">
        <v>314</v>
      </c>
      <c r="F157" s="65">
        <v>195000</v>
      </c>
      <c r="G157" s="65">
        <v>55826.69</v>
      </c>
      <c r="H157" s="66">
        <f t="shared" si="4"/>
        <v>28.6290717948718</v>
      </c>
    </row>
    <row r="158" spans="1:8" ht="63.75">
      <c r="A158" s="61">
        <f t="shared" si="5"/>
        <v>146</v>
      </c>
      <c r="B158" s="64" t="s">
        <v>517</v>
      </c>
      <c r="C158" s="56" t="s">
        <v>384</v>
      </c>
      <c r="D158" s="56" t="s">
        <v>388</v>
      </c>
      <c r="E158" s="56" t="s">
        <v>314</v>
      </c>
      <c r="F158" s="65">
        <v>195000</v>
      </c>
      <c r="G158" s="65">
        <v>55826.69</v>
      </c>
      <c r="H158" s="66">
        <f t="shared" si="4"/>
        <v>28.6290717948718</v>
      </c>
    </row>
    <row r="159" spans="1:8" ht="12.75">
      <c r="A159" s="61">
        <f t="shared" si="5"/>
        <v>147</v>
      </c>
      <c r="B159" s="64" t="s">
        <v>485</v>
      </c>
      <c r="C159" s="56" t="s">
        <v>384</v>
      </c>
      <c r="D159" s="56" t="s">
        <v>388</v>
      </c>
      <c r="E159" s="56" t="s">
        <v>341</v>
      </c>
      <c r="F159" s="65">
        <v>195000</v>
      </c>
      <c r="G159" s="65">
        <v>55826.69</v>
      </c>
      <c r="H159" s="66">
        <f t="shared" si="4"/>
        <v>28.6290717948718</v>
      </c>
    </row>
    <row r="160" spans="1:8" ht="12.75">
      <c r="A160" s="61">
        <f t="shared" si="5"/>
        <v>148</v>
      </c>
      <c r="B160" s="64" t="s">
        <v>489</v>
      </c>
      <c r="C160" s="56" t="s">
        <v>384</v>
      </c>
      <c r="D160" s="56" t="s">
        <v>345</v>
      </c>
      <c r="E160" s="56" t="s">
        <v>314</v>
      </c>
      <c r="F160" s="65">
        <v>20955625</v>
      </c>
      <c r="G160" s="65">
        <v>7729780.85</v>
      </c>
      <c r="H160" s="66">
        <f t="shared" si="4"/>
        <v>36.88642476661994</v>
      </c>
    </row>
    <row r="161" spans="1:8" ht="51">
      <c r="A161" s="61">
        <f t="shared" si="5"/>
        <v>149</v>
      </c>
      <c r="B161" s="64" t="s">
        <v>263</v>
      </c>
      <c r="C161" s="56" t="s">
        <v>384</v>
      </c>
      <c r="D161" s="56" t="s">
        <v>378</v>
      </c>
      <c r="E161" s="56" t="s">
        <v>314</v>
      </c>
      <c r="F161" s="65">
        <v>6811592</v>
      </c>
      <c r="G161" s="65">
        <v>6026008.11</v>
      </c>
      <c r="H161" s="66">
        <f t="shared" si="4"/>
        <v>88.46695618293052</v>
      </c>
    </row>
    <row r="162" spans="1:8" ht="12.75">
      <c r="A162" s="61">
        <f t="shared" si="5"/>
        <v>150</v>
      </c>
      <c r="B162" s="64" t="s">
        <v>490</v>
      </c>
      <c r="C162" s="56" t="s">
        <v>384</v>
      </c>
      <c r="D162" s="56" t="s">
        <v>378</v>
      </c>
      <c r="E162" s="56" t="s">
        <v>347</v>
      </c>
      <c r="F162" s="65">
        <v>6811592</v>
      </c>
      <c r="G162" s="65">
        <v>6026008.11</v>
      </c>
      <c r="H162" s="66">
        <f t="shared" si="4"/>
        <v>88.46695618293052</v>
      </c>
    </row>
    <row r="163" spans="1:8" ht="51">
      <c r="A163" s="61">
        <f t="shared" si="5"/>
        <v>151</v>
      </c>
      <c r="B163" s="64" t="s">
        <v>265</v>
      </c>
      <c r="C163" s="56" t="s">
        <v>384</v>
      </c>
      <c r="D163" s="56" t="s">
        <v>389</v>
      </c>
      <c r="E163" s="56" t="s">
        <v>314</v>
      </c>
      <c r="F163" s="65">
        <v>14076707</v>
      </c>
      <c r="G163" s="65">
        <v>1636638.6</v>
      </c>
      <c r="H163" s="66">
        <f t="shared" si="4"/>
        <v>11.626572890946726</v>
      </c>
    </row>
    <row r="164" spans="1:8" ht="12.75">
      <c r="A164" s="61">
        <f t="shared" si="5"/>
        <v>152</v>
      </c>
      <c r="B164" s="64" t="s">
        <v>490</v>
      </c>
      <c r="C164" s="56" t="s">
        <v>384</v>
      </c>
      <c r="D164" s="56" t="s">
        <v>389</v>
      </c>
      <c r="E164" s="56" t="s">
        <v>347</v>
      </c>
      <c r="F164" s="65">
        <v>14076707</v>
      </c>
      <c r="G164" s="65">
        <v>1636638.6</v>
      </c>
      <c r="H164" s="66">
        <f t="shared" si="4"/>
        <v>11.626572890946726</v>
      </c>
    </row>
    <row r="165" spans="1:8" ht="25.5">
      <c r="A165" s="61">
        <f t="shared" si="5"/>
        <v>153</v>
      </c>
      <c r="B165" s="64" t="s">
        <v>275</v>
      </c>
      <c r="C165" s="56" t="s">
        <v>384</v>
      </c>
      <c r="D165" s="56" t="s">
        <v>409</v>
      </c>
      <c r="E165" s="56" t="s">
        <v>314</v>
      </c>
      <c r="F165" s="65">
        <v>67326</v>
      </c>
      <c r="G165" s="65">
        <v>67134.14</v>
      </c>
      <c r="H165" s="66">
        <f t="shared" si="4"/>
        <v>99.71502836942638</v>
      </c>
    </row>
    <row r="166" spans="1:8" ht="12.75">
      <c r="A166" s="61">
        <f t="shared" si="5"/>
        <v>154</v>
      </c>
      <c r="B166" s="64" t="s">
        <v>490</v>
      </c>
      <c r="C166" s="56" t="s">
        <v>384</v>
      </c>
      <c r="D166" s="56" t="s">
        <v>409</v>
      </c>
      <c r="E166" s="56" t="s">
        <v>347</v>
      </c>
      <c r="F166" s="65">
        <v>67326</v>
      </c>
      <c r="G166" s="65">
        <v>67134.14</v>
      </c>
      <c r="H166" s="66">
        <f t="shared" si="4"/>
        <v>99.71502836942638</v>
      </c>
    </row>
    <row r="167" spans="1:8" ht="38.25">
      <c r="A167" s="61">
        <f t="shared" si="5"/>
        <v>155</v>
      </c>
      <c r="B167" s="64" t="s">
        <v>551</v>
      </c>
      <c r="C167" s="56" t="s">
        <v>384</v>
      </c>
      <c r="D167" s="56" t="s">
        <v>552</v>
      </c>
      <c r="E167" s="56" t="s">
        <v>314</v>
      </c>
      <c r="F167" s="65">
        <v>36000000</v>
      </c>
      <c r="G167" s="65">
        <v>0</v>
      </c>
      <c r="H167" s="66">
        <f t="shared" si="4"/>
        <v>0</v>
      </c>
    </row>
    <row r="168" spans="1:8" ht="25.5">
      <c r="A168" s="61">
        <f t="shared" si="5"/>
        <v>156</v>
      </c>
      <c r="B168" s="64" t="s">
        <v>553</v>
      </c>
      <c r="C168" s="56" t="s">
        <v>384</v>
      </c>
      <c r="D168" s="56" t="s">
        <v>554</v>
      </c>
      <c r="E168" s="56" t="s">
        <v>314</v>
      </c>
      <c r="F168" s="65">
        <v>36000000</v>
      </c>
      <c r="G168" s="65">
        <v>0</v>
      </c>
      <c r="H168" s="66">
        <f t="shared" si="4"/>
        <v>0</v>
      </c>
    </row>
    <row r="169" spans="1:8" ht="12.75">
      <c r="A169" s="61">
        <f t="shared" si="5"/>
        <v>157</v>
      </c>
      <c r="B169" s="64" t="s">
        <v>490</v>
      </c>
      <c r="C169" s="56" t="s">
        <v>384</v>
      </c>
      <c r="D169" s="56" t="s">
        <v>554</v>
      </c>
      <c r="E169" s="56" t="s">
        <v>347</v>
      </c>
      <c r="F169" s="65">
        <v>36000000</v>
      </c>
      <c r="G169" s="65">
        <v>0</v>
      </c>
      <c r="H169" s="66">
        <f t="shared" si="4"/>
        <v>0</v>
      </c>
    </row>
    <row r="170" spans="1:8" ht="12.75">
      <c r="A170" s="61">
        <f t="shared" si="5"/>
        <v>158</v>
      </c>
      <c r="B170" s="64" t="s">
        <v>520</v>
      </c>
      <c r="C170" s="56" t="s">
        <v>390</v>
      </c>
      <c r="D170" s="56" t="s">
        <v>316</v>
      </c>
      <c r="E170" s="56" t="s">
        <v>314</v>
      </c>
      <c r="F170" s="65">
        <v>270199910.43</v>
      </c>
      <c r="G170" s="65">
        <f>167678360.86+G185+G183</f>
        <v>174685212.29000002</v>
      </c>
      <c r="H170" s="66">
        <f t="shared" si="4"/>
        <v>64.65035906636811</v>
      </c>
    </row>
    <row r="171" spans="1:8" ht="12.75">
      <c r="A171" s="61">
        <f t="shared" si="5"/>
        <v>159</v>
      </c>
      <c r="B171" s="64" t="s">
        <v>570</v>
      </c>
      <c r="C171" s="56" t="s">
        <v>390</v>
      </c>
      <c r="D171" s="56" t="s">
        <v>571</v>
      </c>
      <c r="E171" s="56" t="s">
        <v>314</v>
      </c>
      <c r="F171" s="65">
        <v>738000</v>
      </c>
      <c r="G171" s="65">
        <v>0</v>
      </c>
      <c r="H171" s="66">
        <f t="shared" si="4"/>
        <v>0</v>
      </c>
    </row>
    <row r="172" spans="1:8" ht="89.25">
      <c r="A172" s="61">
        <f t="shared" si="5"/>
        <v>160</v>
      </c>
      <c r="B172" s="64" t="s">
        <v>621</v>
      </c>
      <c r="C172" s="56" t="s">
        <v>390</v>
      </c>
      <c r="D172" s="56" t="s">
        <v>622</v>
      </c>
      <c r="E172" s="56" t="s">
        <v>314</v>
      </c>
      <c r="F172" s="65">
        <v>738000</v>
      </c>
      <c r="G172" s="65">
        <v>0</v>
      </c>
      <c r="H172" s="66">
        <f t="shared" si="4"/>
        <v>0</v>
      </c>
    </row>
    <row r="173" spans="1:8" ht="12.75">
      <c r="A173" s="61">
        <f t="shared" si="5"/>
        <v>161</v>
      </c>
      <c r="B173" s="64" t="s">
        <v>485</v>
      </c>
      <c r="C173" s="56" t="s">
        <v>390</v>
      </c>
      <c r="D173" s="56" t="s">
        <v>622</v>
      </c>
      <c r="E173" s="56" t="s">
        <v>341</v>
      </c>
      <c r="F173" s="65">
        <v>738000</v>
      </c>
      <c r="G173" s="65">
        <v>0</v>
      </c>
      <c r="H173" s="66">
        <f t="shared" si="4"/>
        <v>0</v>
      </c>
    </row>
    <row r="174" spans="1:8" ht="25.5">
      <c r="A174" s="61">
        <f t="shared" si="5"/>
        <v>162</v>
      </c>
      <c r="B174" s="64" t="s">
        <v>522</v>
      </c>
      <c r="C174" s="56" t="s">
        <v>390</v>
      </c>
      <c r="D174" s="56" t="s">
        <v>391</v>
      </c>
      <c r="E174" s="56" t="s">
        <v>314</v>
      </c>
      <c r="F174" s="65">
        <v>32822897.1</v>
      </c>
      <c r="G174" s="65">
        <v>16992649.49</v>
      </c>
      <c r="H174" s="66">
        <f t="shared" si="4"/>
        <v>51.77071797845656</v>
      </c>
    </row>
    <row r="175" spans="1:8" ht="25.5">
      <c r="A175" s="61">
        <f t="shared" si="5"/>
        <v>163</v>
      </c>
      <c r="B175" s="64" t="s">
        <v>523</v>
      </c>
      <c r="C175" s="56" t="s">
        <v>390</v>
      </c>
      <c r="D175" s="56" t="s">
        <v>392</v>
      </c>
      <c r="E175" s="56" t="s">
        <v>314</v>
      </c>
      <c r="F175" s="65">
        <v>31897397.1</v>
      </c>
      <c r="G175" s="65">
        <v>16641976.38</v>
      </c>
      <c r="H175" s="66">
        <f t="shared" si="4"/>
        <v>52.173462078509225</v>
      </c>
    </row>
    <row r="176" spans="1:8" ht="12.75">
      <c r="A176" s="61">
        <f t="shared" si="5"/>
        <v>164</v>
      </c>
      <c r="B176" s="64" t="s">
        <v>485</v>
      </c>
      <c r="C176" s="56" t="s">
        <v>390</v>
      </c>
      <c r="D176" s="56" t="s">
        <v>392</v>
      </c>
      <c r="E176" s="56" t="s">
        <v>341</v>
      </c>
      <c r="F176" s="65">
        <v>31897397.1</v>
      </c>
      <c r="G176" s="65">
        <v>16641976.38</v>
      </c>
      <c r="H176" s="66">
        <f t="shared" si="4"/>
        <v>52.173462078509225</v>
      </c>
    </row>
    <row r="177" spans="1:8" ht="38.25">
      <c r="A177" s="61">
        <f t="shared" si="5"/>
        <v>165</v>
      </c>
      <c r="B177" s="64" t="s">
        <v>519</v>
      </c>
      <c r="C177" s="56" t="s">
        <v>390</v>
      </c>
      <c r="D177" s="56" t="s">
        <v>167</v>
      </c>
      <c r="E177" s="56" t="s">
        <v>314</v>
      </c>
      <c r="F177" s="65">
        <v>925500</v>
      </c>
      <c r="G177" s="65">
        <v>350673.11</v>
      </c>
      <c r="H177" s="66">
        <f t="shared" si="4"/>
        <v>37.89012533765532</v>
      </c>
    </row>
    <row r="178" spans="1:8" ht="12.75">
      <c r="A178" s="61">
        <f t="shared" si="5"/>
        <v>166</v>
      </c>
      <c r="B178" s="64" t="s">
        <v>485</v>
      </c>
      <c r="C178" s="56" t="s">
        <v>390</v>
      </c>
      <c r="D178" s="56" t="s">
        <v>167</v>
      </c>
      <c r="E178" s="56" t="s">
        <v>341</v>
      </c>
      <c r="F178" s="65">
        <v>925500</v>
      </c>
      <c r="G178" s="65">
        <v>350673.11</v>
      </c>
      <c r="H178" s="66">
        <f t="shared" si="4"/>
        <v>37.89012533765532</v>
      </c>
    </row>
    <row r="179" spans="1:8" ht="12.75">
      <c r="A179" s="61">
        <f t="shared" si="5"/>
        <v>167</v>
      </c>
      <c r="B179" s="64" t="s">
        <v>524</v>
      </c>
      <c r="C179" s="56" t="s">
        <v>390</v>
      </c>
      <c r="D179" s="56" t="s">
        <v>393</v>
      </c>
      <c r="E179" s="56" t="s">
        <v>314</v>
      </c>
      <c r="F179" s="65">
        <v>29366310.33</v>
      </c>
      <c r="G179" s="65">
        <v>17297862.78</v>
      </c>
      <c r="H179" s="66">
        <f t="shared" si="4"/>
        <v>58.90376620561989</v>
      </c>
    </row>
    <row r="180" spans="1:8" ht="25.5">
      <c r="A180" s="61">
        <f t="shared" si="5"/>
        <v>168</v>
      </c>
      <c r="B180" s="64" t="s">
        <v>484</v>
      </c>
      <c r="C180" s="56" t="s">
        <v>390</v>
      </c>
      <c r="D180" s="56" t="s">
        <v>394</v>
      </c>
      <c r="E180" s="56" t="s">
        <v>314</v>
      </c>
      <c r="F180" s="65">
        <v>29366310.33</v>
      </c>
      <c r="G180" s="65">
        <v>17297862.78</v>
      </c>
      <c r="H180" s="66">
        <f t="shared" si="4"/>
        <v>58.90376620561989</v>
      </c>
    </row>
    <row r="181" spans="1:8" ht="12.75">
      <c r="A181" s="61">
        <f t="shared" si="5"/>
        <v>169</v>
      </c>
      <c r="B181" s="64" t="s">
        <v>485</v>
      </c>
      <c r="C181" s="56" t="s">
        <v>390</v>
      </c>
      <c r="D181" s="56" t="s">
        <v>394</v>
      </c>
      <c r="E181" s="56" t="s">
        <v>341</v>
      </c>
      <c r="F181" s="65">
        <v>29366310.33</v>
      </c>
      <c r="G181" s="65">
        <v>17297862.78</v>
      </c>
      <c r="H181" s="66">
        <f t="shared" si="4"/>
        <v>58.90376620561989</v>
      </c>
    </row>
    <row r="182" spans="1:8" ht="12.75">
      <c r="A182" s="61">
        <f t="shared" si="5"/>
        <v>170</v>
      </c>
      <c r="B182" s="64" t="s">
        <v>555</v>
      </c>
      <c r="C182" s="56" t="s">
        <v>390</v>
      </c>
      <c r="D182" s="56" t="s">
        <v>556</v>
      </c>
      <c r="E182" s="56" t="s">
        <v>314</v>
      </c>
      <c r="F182" s="65">
        <v>9142400</v>
      </c>
      <c r="G182" s="65">
        <f>G183</f>
        <v>5467119.78</v>
      </c>
      <c r="H182" s="66">
        <f t="shared" si="4"/>
        <v>59.79961257437873</v>
      </c>
    </row>
    <row r="183" spans="1:8" ht="25.5">
      <c r="A183" s="61">
        <f t="shared" si="5"/>
        <v>171</v>
      </c>
      <c r="B183" s="64" t="s">
        <v>557</v>
      </c>
      <c r="C183" s="56" t="s">
        <v>390</v>
      </c>
      <c r="D183" s="56" t="s">
        <v>558</v>
      </c>
      <c r="E183" s="56" t="s">
        <v>314</v>
      </c>
      <c r="F183" s="65">
        <v>9142400</v>
      </c>
      <c r="G183" s="65">
        <f>G184</f>
        <v>5467119.78</v>
      </c>
      <c r="H183" s="66">
        <f t="shared" si="4"/>
        <v>59.79961257437873</v>
      </c>
    </row>
    <row r="184" spans="1:8" ht="12.75">
      <c r="A184" s="61">
        <f t="shared" si="5"/>
        <v>172</v>
      </c>
      <c r="B184" s="64" t="s">
        <v>485</v>
      </c>
      <c r="C184" s="56" t="s">
        <v>390</v>
      </c>
      <c r="D184" s="56" t="s">
        <v>558</v>
      </c>
      <c r="E184" s="56" t="s">
        <v>341</v>
      </c>
      <c r="F184" s="65">
        <v>9142400</v>
      </c>
      <c r="G184" s="65">
        <f>5467119.78</f>
        <v>5467119.78</v>
      </c>
      <c r="H184" s="66">
        <f t="shared" si="4"/>
        <v>59.79961257437873</v>
      </c>
    </row>
    <row r="185" spans="1:8" ht="25.5">
      <c r="A185" s="61">
        <f t="shared" si="5"/>
        <v>173</v>
      </c>
      <c r="B185" s="64" t="s">
        <v>525</v>
      </c>
      <c r="C185" s="56" t="s">
        <v>390</v>
      </c>
      <c r="D185" s="56" t="s">
        <v>395</v>
      </c>
      <c r="E185" s="56" t="s">
        <v>314</v>
      </c>
      <c r="F185" s="65">
        <v>2350000</v>
      </c>
      <c r="G185" s="65">
        <f>G186</f>
        <v>1539731.65</v>
      </c>
      <c r="H185" s="66">
        <f t="shared" si="4"/>
        <v>65.52049574468086</v>
      </c>
    </row>
    <row r="186" spans="1:8" ht="25.5">
      <c r="A186" s="61">
        <f t="shared" si="5"/>
        <v>174</v>
      </c>
      <c r="B186" s="64" t="s">
        <v>526</v>
      </c>
      <c r="C186" s="56" t="s">
        <v>390</v>
      </c>
      <c r="D186" s="56" t="s">
        <v>396</v>
      </c>
      <c r="E186" s="56" t="s">
        <v>314</v>
      </c>
      <c r="F186" s="65">
        <v>2350000</v>
      </c>
      <c r="G186" s="65">
        <f>G187</f>
        <v>1539731.65</v>
      </c>
      <c r="H186" s="66">
        <f t="shared" si="4"/>
        <v>65.52049574468086</v>
      </c>
    </row>
    <row r="187" spans="1:8" ht="12.75">
      <c r="A187" s="61">
        <f t="shared" si="5"/>
        <v>175</v>
      </c>
      <c r="B187" s="64" t="s">
        <v>485</v>
      </c>
      <c r="C187" s="56" t="s">
        <v>390</v>
      </c>
      <c r="D187" s="56" t="s">
        <v>396</v>
      </c>
      <c r="E187" s="56" t="s">
        <v>341</v>
      </c>
      <c r="F187" s="65">
        <v>2350000</v>
      </c>
      <c r="G187" s="65">
        <f>1539731.65</f>
        <v>1539731.65</v>
      </c>
      <c r="H187" s="66">
        <f t="shared" si="4"/>
        <v>65.52049574468086</v>
      </c>
    </row>
    <row r="188" spans="1:8" ht="12.75">
      <c r="A188" s="61">
        <f t="shared" si="5"/>
        <v>176</v>
      </c>
      <c r="B188" s="64" t="s">
        <v>559</v>
      </c>
      <c r="C188" s="56" t="s">
        <v>390</v>
      </c>
      <c r="D188" s="56" t="s">
        <v>560</v>
      </c>
      <c r="E188" s="56" t="s">
        <v>314</v>
      </c>
      <c r="F188" s="65">
        <v>13363000</v>
      </c>
      <c r="G188" s="65">
        <v>6484917.42</v>
      </c>
      <c r="H188" s="66">
        <f t="shared" si="4"/>
        <v>48.528903838958314</v>
      </c>
    </row>
    <row r="189" spans="1:8" ht="38.25">
      <c r="A189" s="61">
        <f t="shared" si="5"/>
        <v>177</v>
      </c>
      <c r="B189" s="64" t="s">
        <v>521</v>
      </c>
      <c r="C189" s="56" t="s">
        <v>390</v>
      </c>
      <c r="D189" s="56" t="s">
        <v>397</v>
      </c>
      <c r="E189" s="56" t="s">
        <v>314</v>
      </c>
      <c r="F189" s="65">
        <v>12883000</v>
      </c>
      <c r="G189" s="65">
        <v>6484917.42</v>
      </c>
      <c r="H189" s="66">
        <f t="shared" si="4"/>
        <v>50.33701327330591</v>
      </c>
    </row>
    <row r="190" spans="1:8" ht="12.75">
      <c r="A190" s="61">
        <f t="shared" si="5"/>
        <v>178</v>
      </c>
      <c r="B190" s="64" t="s">
        <v>485</v>
      </c>
      <c r="C190" s="56" t="s">
        <v>390</v>
      </c>
      <c r="D190" s="56" t="s">
        <v>397</v>
      </c>
      <c r="E190" s="56" t="s">
        <v>341</v>
      </c>
      <c r="F190" s="65">
        <v>12883000</v>
      </c>
      <c r="G190" s="65">
        <v>6484917.42</v>
      </c>
      <c r="H190" s="66">
        <f t="shared" si="4"/>
        <v>50.33701327330591</v>
      </c>
    </row>
    <row r="191" spans="1:8" ht="51">
      <c r="A191" s="61">
        <f t="shared" si="5"/>
        <v>179</v>
      </c>
      <c r="B191" s="64" t="s">
        <v>561</v>
      </c>
      <c r="C191" s="56" t="s">
        <v>390</v>
      </c>
      <c r="D191" s="56" t="s">
        <v>562</v>
      </c>
      <c r="E191" s="56" t="s">
        <v>314</v>
      </c>
      <c r="F191" s="65">
        <v>465000</v>
      </c>
      <c r="G191" s="65">
        <v>0</v>
      </c>
      <c r="H191" s="66">
        <f t="shared" si="4"/>
        <v>0</v>
      </c>
    </row>
    <row r="192" spans="1:8" ht="12.75">
      <c r="A192" s="61">
        <f t="shared" si="5"/>
        <v>180</v>
      </c>
      <c r="B192" s="64" t="s">
        <v>485</v>
      </c>
      <c r="C192" s="56" t="s">
        <v>390</v>
      </c>
      <c r="D192" s="56" t="s">
        <v>562</v>
      </c>
      <c r="E192" s="56" t="s">
        <v>341</v>
      </c>
      <c r="F192" s="65">
        <v>465000</v>
      </c>
      <c r="G192" s="65">
        <v>0</v>
      </c>
      <c r="H192" s="66">
        <f t="shared" si="4"/>
        <v>0</v>
      </c>
    </row>
    <row r="193" spans="1:8" ht="51">
      <c r="A193" s="61">
        <f t="shared" si="5"/>
        <v>181</v>
      </c>
      <c r="B193" s="64" t="s">
        <v>618</v>
      </c>
      <c r="C193" s="56" t="s">
        <v>390</v>
      </c>
      <c r="D193" s="56" t="s">
        <v>619</v>
      </c>
      <c r="E193" s="56" t="s">
        <v>314</v>
      </c>
      <c r="F193" s="65">
        <v>15000</v>
      </c>
      <c r="G193" s="65">
        <v>0</v>
      </c>
      <c r="H193" s="66">
        <f t="shared" si="4"/>
        <v>0</v>
      </c>
    </row>
    <row r="194" spans="1:8" ht="12.75">
      <c r="A194" s="61">
        <f t="shared" si="5"/>
        <v>182</v>
      </c>
      <c r="B194" s="64" t="s">
        <v>485</v>
      </c>
      <c r="C194" s="56" t="s">
        <v>390</v>
      </c>
      <c r="D194" s="56" t="s">
        <v>619</v>
      </c>
      <c r="E194" s="56" t="s">
        <v>341</v>
      </c>
      <c r="F194" s="65">
        <v>15000</v>
      </c>
      <c r="G194" s="65">
        <v>0</v>
      </c>
      <c r="H194" s="66">
        <f t="shared" si="4"/>
        <v>0</v>
      </c>
    </row>
    <row r="195" spans="1:8" ht="12.75">
      <c r="A195" s="61">
        <f t="shared" si="5"/>
        <v>183</v>
      </c>
      <c r="B195" s="64" t="s">
        <v>545</v>
      </c>
      <c r="C195" s="56" t="s">
        <v>390</v>
      </c>
      <c r="D195" s="56" t="s">
        <v>546</v>
      </c>
      <c r="E195" s="56" t="s">
        <v>314</v>
      </c>
      <c r="F195" s="65">
        <v>165708000</v>
      </c>
      <c r="G195" s="65">
        <v>115746980.16</v>
      </c>
      <c r="H195" s="66">
        <f t="shared" si="4"/>
        <v>69.84996509522774</v>
      </c>
    </row>
    <row r="196" spans="1:8" ht="114.75">
      <c r="A196" s="61">
        <f t="shared" si="5"/>
        <v>184</v>
      </c>
      <c r="B196" s="64" t="s">
        <v>563</v>
      </c>
      <c r="C196" s="56" t="s">
        <v>390</v>
      </c>
      <c r="D196" s="56" t="s">
        <v>398</v>
      </c>
      <c r="E196" s="56" t="s">
        <v>314</v>
      </c>
      <c r="F196" s="65">
        <v>162519000</v>
      </c>
      <c r="G196" s="65">
        <v>113719451.94</v>
      </c>
      <c r="H196" s="66">
        <f t="shared" si="4"/>
        <v>69.97301973307735</v>
      </c>
    </row>
    <row r="197" spans="1:8" ht="12.75">
      <c r="A197" s="61">
        <f t="shared" si="5"/>
        <v>185</v>
      </c>
      <c r="B197" s="64" t="s">
        <v>485</v>
      </c>
      <c r="C197" s="56" t="s">
        <v>390</v>
      </c>
      <c r="D197" s="56" t="s">
        <v>398</v>
      </c>
      <c r="E197" s="56" t="s">
        <v>341</v>
      </c>
      <c r="F197" s="65">
        <v>159361550</v>
      </c>
      <c r="G197" s="65">
        <v>113719451.94</v>
      </c>
      <c r="H197" s="66">
        <f t="shared" si="4"/>
        <v>71.35940378340948</v>
      </c>
    </row>
    <row r="198" spans="1:8" ht="25.5">
      <c r="A198" s="61">
        <f t="shared" si="5"/>
        <v>186</v>
      </c>
      <c r="B198" s="64" t="s">
        <v>243</v>
      </c>
      <c r="C198" s="56" t="s">
        <v>390</v>
      </c>
      <c r="D198" s="56" t="s">
        <v>398</v>
      </c>
      <c r="E198" s="56" t="s">
        <v>448</v>
      </c>
      <c r="F198" s="65">
        <v>3157450</v>
      </c>
      <c r="G198" s="65">
        <v>0</v>
      </c>
      <c r="H198" s="66">
        <f t="shared" si="4"/>
        <v>0</v>
      </c>
    </row>
    <row r="199" spans="1:8" ht="165.75">
      <c r="A199" s="61">
        <f t="shared" si="5"/>
        <v>187</v>
      </c>
      <c r="B199" s="64" t="s">
        <v>564</v>
      </c>
      <c r="C199" s="56" t="s">
        <v>390</v>
      </c>
      <c r="D199" s="56" t="s">
        <v>399</v>
      </c>
      <c r="E199" s="56" t="s">
        <v>314</v>
      </c>
      <c r="F199" s="65">
        <v>1984200</v>
      </c>
      <c r="G199" s="65">
        <v>1408907.71</v>
      </c>
      <c r="H199" s="66">
        <f t="shared" si="4"/>
        <v>71.00633555085173</v>
      </c>
    </row>
    <row r="200" spans="1:8" ht="12.75">
      <c r="A200" s="61">
        <f t="shared" si="5"/>
        <v>188</v>
      </c>
      <c r="B200" s="64" t="s">
        <v>485</v>
      </c>
      <c r="C200" s="56" t="s">
        <v>390</v>
      </c>
      <c r="D200" s="56" t="s">
        <v>399</v>
      </c>
      <c r="E200" s="56" t="s">
        <v>341</v>
      </c>
      <c r="F200" s="65">
        <v>1984200</v>
      </c>
      <c r="G200" s="65">
        <v>1408907.71</v>
      </c>
      <c r="H200" s="66">
        <f t="shared" si="4"/>
        <v>71.00633555085173</v>
      </c>
    </row>
    <row r="201" spans="1:8" ht="114.75">
      <c r="A201" s="61">
        <f t="shared" si="5"/>
        <v>189</v>
      </c>
      <c r="B201" s="64" t="s">
        <v>565</v>
      </c>
      <c r="C201" s="56" t="s">
        <v>390</v>
      </c>
      <c r="D201" s="56" t="s">
        <v>400</v>
      </c>
      <c r="E201" s="56" t="s">
        <v>314</v>
      </c>
      <c r="F201" s="65">
        <v>1204800</v>
      </c>
      <c r="G201" s="65">
        <v>618620.51</v>
      </c>
      <c r="H201" s="66">
        <f t="shared" si="4"/>
        <v>51.346323871181944</v>
      </c>
    </row>
    <row r="202" spans="1:8" ht="12.75">
      <c r="A202" s="61">
        <f t="shared" si="5"/>
        <v>190</v>
      </c>
      <c r="B202" s="64" t="s">
        <v>485</v>
      </c>
      <c r="C202" s="56" t="s">
        <v>390</v>
      </c>
      <c r="D202" s="56" t="s">
        <v>400</v>
      </c>
      <c r="E202" s="56" t="s">
        <v>341</v>
      </c>
      <c r="F202" s="65">
        <v>1204800</v>
      </c>
      <c r="G202" s="65">
        <v>618620.51</v>
      </c>
      <c r="H202" s="66">
        <f t="shared" si="4"/>
        <v>51.346323871181944</v>
      </c>
    </row>
    <row r="203" spans="1:8" ht="12.75">
      <c r="A203" s="61">
        <f t="shared" si="5"/>
        <v>191</v>
      </c>
      <c r="B203" s="64" t="s">
        <v>489</v>
      </c>
      <c r="C203" s="56" t="s">
        <v>390</v>
      </c>
      <c r="D203" s="56" t="s">
        <v>345</v>
      </c>
      <c r="E203" s="56" t="s">
        <v>314</v>
      </c>
      <c r="F203" s="65">
        <v>14593303</v>
      </c>
      <c r="G203" s="65">
        <v>9039951.01</v>
      </c>
      <c r="H203" s="66">
        <f t="shared" si="4"/>
        <v>61.94588716481799</v>
      </c>
    </row>
    <row r="204" spans="1:8" ht="51">
      <c r="A204" s="61">
        <f t="shared" si="5"/>
        <v>192</v>
      </c>
      <c r="B204" s="64" t="s">
        <v>263</v>
      </c>
      <c r="C204" s="56" t="s">
        <v>390</v>
      </c>
      <c r="D204" s="56" t="s">
        <v>378</v>
      </c>
      <c r="E204" s="56" t="s">
        <v>314</v>
      </c>
      <c r="F204" s="65">
        <v>1605520</v>
      </c>
      <c r="G204" s="65">
        <v>1169587</v>
      </c>
      <c r="H204" s="66">
        <f t="shared" si="4"/>
        <v>72.84786237480691</v>
      </c>
    </row>
    <row r="205" spans="1:8" ht="12.75">
      <c r="A205" s="61">
        <f t="shared" si="5"/>
        <v>193</v>
      </c>
      <c r="B205" s="64" t="s">
        <v>490</v>
      </c>
      <c r="C205" s="56" t="s">
        <v>390</v>
      </c>
      <c r="D205" s="56" t="s">
        <v>378</v>
      </c>
      <c r="E205" s="56" t="s">
        <v>347</v>
      </c>
      <c r="F205" s="65">
        <v>1605520</v>
      </c>
      <c r="G205" s="65">
        <v>1169587</v>
      </c>
      <c r="H205" s="66">
        <f t="shared" si="4"/>
        <v>72.84786237480691</v>
      </c>
    </row>
    <row r="206" spans="1:8" ht="38.25">
      <c r="A206" s="61">
        <f t="shared" si="5"/>
        <v>194</v>
      </c>
      <c r="B206" s="64" t="s">
        <v>266</v>
      </c>
      <c r="C206" s="56" t="s">
        <v>390</v>
      </c>
      <c r="D206" s="56" t="s">
        <v>401</v>
      </c>
      <c r="E206" s="56" t="s">
        <v>314</v>
      </c>
      <c r="F206" s="65">
        <v>2907910</v>
      </c>
      <c r="G206" s="65">
        <v>1058727.93</v>
      </c>
      <c r="H206" s="66">
        <f aca="true" t="shared" si="6" ref="H206:H269">G206/F206*100</f>
        <v>36.40855219040479</v>
      </c>
    </row>
    <row r="207" spans="1:8" ht="12.75">
      <c r="A207" s="61">
        <f aca="true" t="shared" si="7" ref="A207:A270">1+A206</f>
        <v>195</v>
      </c>
      <c r="B207" s="64" t="s">
        <v>490</v>
      </c>
      <c r="C207" s="56" t="s">
        <v>390</v>
      </c>
      <c r="D207" s="56" t="s">
        <v>401</v>
      </c>
      <c r="E207" s="56" t="s">
        <v>347</v>
      </c>
      <c r="F207" s="65">
        <v>2907910</v>
      </c>
      <c r="G207" s="65">
        <v>1058727.93</v>
      </c>
      <c r="H207" s="66">
        <f t="shared" si="6"/>
        <v>36.40855219040479</v>
      </c>
    </row>
    <row r="208" spans="1:8" ht="25.5">
      <c r="A208" s="61">
        <f t="shared" si="7"/>
        <v>196</v>
      </c>
      <c r="B208" s="64" t="s">
        <v>275</v>
      </c>
      <c r="C208" s="56" t="s">
        <v>390</v>
      </c>
      <c r="D208" s="56" t="s">
        <v>409</v>
      </c>
      <c r="E208" s="56" t="s">
        <v>314</v>
      </c>
      <c r="F208" s="65">
        <v>13900</v>
      </c>
      <c r="G208" s="65">
        <v>13900</v>
      </c>
      <c r="H208" s="66">
        <f t="shared" si="6"/>
        <v>100</v>
      </c>
    </row>
    <row r="209" spans="1:8" ht="12.75">
      <c r="A209" s="61">
        <f t="shared" si="7"/>
        <v>197</v>
      </c>
      <c r="B209" s="64" t="s">
        <v>490</v>
      </c>
      <c r="C209" s="56" t="s">
        <v>390</v>
      </c>
      <c r="D209" s="56" t="s">
        <v>409</v>
      </c>
      <c r="E209" s="56" t="s">
        <v>347</v>
      </c>
      <c r="F209" s="65">
        <v>13900</v>
      </c>
      <c r="G209" s="65">
        <v>13900</v>
      </c>
      <c r="H209" s="66">
        <f t="shared" si="6"/>
        <v>100</v>
      </c>
    </row>
    <row r="210" spans="1:8" ht="51">
      <c r="A210" s="61">
        <f t="shared" si="7"/>
        <v>198</v>
      </c>
      <c r="B210" s="64" t="s">
        <v>276</v>
      </c>
      <c r="C210" s="56" t="s">
        <v>390</v>
      </c>
      <c r="D210" s="56" t="s">
        <v>410</v>
      </c>
      <c r="E210" s="56" t="s">
        <v>314</v>
      </c>
      <c r="F210" s="65">
        <v>738000</v>
      </c>
      <c r="G210" s="65">
        <v>0</v>
      </c>
      <c r="H210" s="66">
        <f t="shared" si="6"/>
        <v>0</v>
      </c>
    </row>
    <row r="211" spans="1:8" ht="12.75">
      <c r="A211" s="61">
        <f t="shared" si="7"/>
        <v>199</v>
      </c>
      <c r="B211" s="64" t="s">
        <v>490</v>
      </c>
      <c r="C211" s="56" t="s">
        <v>390</v>
      </c>
      <c r="D211" s="56" t="s">
        <v>410</v>
      </c>
      <c r="E211" s="56" t="s">
        <v>347</v>
      </c>
      <c r="F211" s="65">
        <v>738000</v>
      </c>
      <c r="G211" s="65">
        <v>0</v>
      </c>
      <c r="H211" s="66">
        <f t="shared" si="6"/>
        <v>0</v>
      </c>
    </row>
    <row r="212" spans="1:8" ht="51">
      <c r="A212" s="61">
        <f t="shared" si="7"/>
        <v>200</v>
      </c>
      <c r="B212" s="64" t="s">
        <v>267</v>
      </c>
      <c r="C212" s="56" t="s">
        <v>390</v>
      </c>
      <c r="D212" s="56" t="s">
        <v>402</v>
      </c>
      <c r="E212" s="56" t="s">
        <v>314</v>
      </c>
      <c r="F212" s="65">
        <v>9327973</v>
      </c>
      <c r="G212" s="65">
        <v>6797736.08</v>
      </c>
      <c r="H212" s="66">
        <f t="shared" si="6"/>
        <v>72.87474009626743</v>
      </c>
    </row>
    <row r="213" spans="1:8" ht="12.75">
      <c r="A213" s="61">
        <f t="shared" si="7"/>
        <v>201</v>
      </c>
      <c r="B213" s="64" t="s">
        <v>490</v>
      </c>
      <c r="C213" s="56" t="s">
        <v>390</v>
      </c>
      <c r="D213" s="56" t="s">
        <v>402</v>
      </c>
      <c r="E213" s="56" t="s">
        <v>347</v>
      </c>
      <c r="F213" s="65">
        <v>9327973</v>
      </c>
      <c r="G213" s="65">
        <v>6797736.08</v>
      </c>
      <c r="H213" s="66">
        <f t="shared" si="6"/>
        <v>72.87474009626743</v>
      </c>
    </row>
    <row r="214" spans="1:8" ht="38.25">
      <c r="A214" s="61">
        <f t="shared" si="7"/>
        <v>202</v>
      </c>
      <c r="B214" s="64" t="s">
        <v>207</v>
      </c>
      <c r="C214" s="56" t="s">
        <v>390</v>
      </c>
      <c r="D214" s="56" t="s">
        <v>403</v>
      </c>
      <c r="E214" s="56" t="s">
        <v>314</v>
      </c>
      <c r="F214" s="65">
        <v>2116000</v>
      </c>
      <c r="G214" s="65">
        <v>2116000</v>
      </c>
      <c r="H214" s="66">
        <f t="shared" si="6"/>
        <v>100</v>
      </c>
    </row>
    <row r="215" spans="1:8" ht="63.75">
      <c r="A215" s="61">
        <f t="shared" si="7"/>
        <v>203</v>
      </c>
      <c r="B215" s="64" t="s">
        <v>208</v>
      </c>
      <c r="C215" s="56" t="s">
        <v>390</v>
      </c>
      <c r="D215" s="56" t="s">
        <v>404</v>
      </c>
      <c r="E215" s="56" t="s">
        <v>314</v>
      </c>
      <c r="F215" s="65">
        <v>1416000</v>
      </c>
      <c r="G215" s="65">
        <v>1416000</v>
      </c>
      <c r="H215" s="66">
        <f t="shared" si="6"/>
        <v>100</v>
      </c>
    </row>
    <row r="216" spans="1:8" ht="12.75">
      <c r="A216" s="61">
        <f t="shared" si="7"/>
        <v>204</v>
      </c>
      <c r="B216" s="64" t="s">
        <v>490</v>
      </c>
      <c r="C216" s="56" t="s">
        <v>390</v>
      </c>
      <c r="D216" s="56" t="s">
        <v>404</v>
      </c>
      <c r="E216" s="56" t="s">
        <v>347</v>
      </c>
      <c r="F216" s="65">
        <v>1416000</v>
      </c>
      <c r="G216" s="65">
        <v>1416000</v>
      </c>
      <c r="H216" s="66">
        <f t="shared" si="6"/>
        <v>100</v>
      </c>
    </row>
    <row r="217" spans="1:8" ht="63.75">
      <c r="A217" s="61">
        <f t="shared" si="7"/>
        <v>205</v>
      </c>
      <c r="B217" s="64" t="s">
        <v>209</v>
      </c>
      <c r="C217" s="56" t="s">
        <v>390</v>
      </c>
      <c r="D217" s="56" t="s">
        <v>405</v>
      </c>
      <c r="E217" s="56" t="s">
        <v>314</v>
      </c>
      <c r="F217" s="65">
        <v>700000</v>
      </c>
      <c r="G217" s="65">
        <v>700000</v>
      </c>
      <c r="H217" s="66">
        <f t="shared" si="6"/>
        <v>100</v>
      </c>
    </row>
    <row r="218" spans="1:8" ht="12.75">
      <c r="A218" s="61">
        <f t="shared" si="7"/>
        <v>206</v>
      </c>
      <c r="B218" s="64" t="s">
        <v>490</v>
      </c>
      <c r="C218" s="56" t="s">
        <v>390</v>
      </c>
      <c r="D218" s="56" t="s">
        <v>405</v>
      </c>
      <c r="E218" s="56" t="s">
        <v>347</v>
      </c>
      <c r="F218" s="65">
        <v>700000</v>
      </c>
      <c r="G218" s="65">
        <v>700000</v>
      </c>
      <c r="H218" s="66">
        <f t="shared" si="6"/>
        <v>100</v>
      </c>
    </row>
    <row r="219" spans="1:8" ht="12.75">
      <c r="A219" s="61">
        <f t="shared" si="7"/>
        <v>207</v>
      </c>
      <c r="B219" s="64" t="s">
        <v>210</v>
      </c>
      <c r="C219" s="56" t="s">
        <v>406</v>
      </c>
      <c r="D219" s="56" t="s">
        <v>316</v>
      </c>
      <c r="E219" s="56" t="s">
        <v>314</v>
      </c>
      <c r="F219" s="65">
        <v>14684688</v>
      </c>
      <c r="G219" s="65">
        <v>13321286.21</v>
      </c>
      <c r="H219" s="66">
        <f t="shared" si="6"/>
        <v>90.71548683908027</v>
      </c>
    </row>
    <row r="220" spans="1:8" ht="25.5">
      <c r="A220" s="61">
        <f t="shared" si="7"/>
        <v>208</v>
      </c>
      <c r="B220" s="64" t="s">
        <v>268</v>
      </c>
      <c r="C220" s="56" t="s">
        <v>406</v>
      </c>
      <c r="D220" s="56" t="s">
        <v>269</v>
      </c>
      <c r="E220" s="56" t="s">
        <v>314</v>
      </c>
      <c r="F220" s="65">
        <v>707789</v>
      </c>
      <c r="G220" s="65">
        <v>482212.64</v>
      </c>
      <c r="H220" s="66">
        <f t="shared" si="6"/>
        <v>68.1294340544993</v>
      </c>
    </row>
    <row r="221" spans="1:8" ht="25.5">
      <c r="A221" s="61">
        <f t="shared" si="7"/>
        <v>209</v>
      </c>
      <c r="B221" s="64" t="s">
        <v>484</v>
      </c>
      <c r="C221" s="56" t="s">
        <v>406</v>
      </c>
      <c r="D221" s="56" t="s">
        <v>270</v>
      </c>
      <c r="E221" s="56" t="s">
        <v>314</v>
      </c>
      <c r="F221" s="65">
        <v>707789</v>
      </c>
      <c r="G221" s="65">
        <v>482212.64</v>
      </c>
      <c r="H221" s="66">
        <f t="shared" si="6"/>
        <v>68.1294340544993</v>
      </c>
    </row>
    <row r="222" spans="1:8" ht="12.75">
      <c r="A222" s="61">
        <f t="shared" si="7"/>
        <v>210</v>
      </c>
      <c r="B222" s="64" t="s">
        <v>485</v>
      </c>
      <c r="C222" s="56" t="s">
        <v>406</v>
      </c>
      <c r="D222" s="56" t="s">
        <v>270</v>
      </c>
      <c r="E222" s="56" t="s">
        <v>341</v>
      </c>
      <c r="F222" s="65">
        <v>707789</v>
      </c>
      <c r="G222" s="65">
        <v>482212.64</v>
      </c>
      <c r="H222" s="66">
        <f t="shared" si="6"/>
        <v>68.1294340544993</v>
      </c>
    </row>
    <row r="223" spans="1:8" ht="25.5">
      <c r="A223" s="61">
        <f t="shared" si="7"/>
        <v>211</v>
      </c>
      <c r="B223" s="64" t="s">
        <v>211</v>
      </c>
      <c r="C223" s="56" t="s">
        <v>406</v>
      </c>
      <c r="D223" s="56" t="s">
        <v>407</v>
      </c>
      <c r="E223" s="56" t="s">
        <v>314</v>
      </c>
      <c r="F223" s="65">
        <v>7701200</v>
      </c>
      <c r="G223" s="65">
        <v>7637107.65</v>
      </c>
      <c r="H223" s="66">
        <f t="shared" si="6"/>
        <v>99.16776151768556</v>
      </c>
    </row>
    <row r="224" spans="1:8" ht="25.5">
      <c r="A224" s="61">
        <f t="shared" si="7"/>
        <v>212</v>
      </c>
      <c r="B224" s="64" t="s">
        <v>272</v>
      </c>
      <c r="C224" s="56" t="s">
        <v>406</v>
      </c>
      <c r="D224" s="56" t="s">
        <v>408</v>
      </c>
      <c r="E224" s="56" t="s">
        <v>314</v>
      </c>
      <c r="F224" s="65">
        <v>7513000</v>
      </c>
      <c r="G224" s="65">
        <v>7513000</v>
      </c>
      <c r="H224" s="66">
        <f t="shared" si="6"/>
        <v>100</v>
      </c>
    </row>
    <row r="225" spans="1:8" ht="12.75">
      <c r="A225" s="61">
        <f t="shared" si="7"/>
        <v>213</v>
      </c>
      <c r="B225" s="64" t="s">
        <v>485</v>
      </c>
      <c r="C225" s="56" t="s">
        <v>406</v>
      </c>
      <c r="D225" s="56" t="s">
        <v>408</v>
      </c>
      <c r="E225" s="56" t="s">
        <v>341</v>
      </c>
      <c r="F225" s="65">
        <v>7513000</v>
      </c>
      <c r="G225" s="65">
        <v>7513000</v>
      </c>
      <c r="H225" s="66">
        <f t="shared" si="6"/>
        <v>100</v>
      </c>
    </row>
    <row r="226" spans="1:8" ht="38.25">
      <c r="A226" s="61">
        <f t="shared" si="7"/>
        <v>214</v>
      </c>
      <c r="B226" s="64" t="s">
        <v>273</v>
      </c>
      <c r="C226" s="56" t="s">
        <v>406</v>
      </c>
      <c r="D226" s="56" t="s">
        <v>274</v>
      </c>
      <c r="E226" s="56" t="s">
        <v>314</v>
      </c>
      <c r="F226" s="65">
        <v>188200</v>
      </c>
      <c r="G226" s="65">
        <v>124107.65</v>
      </c>
      <c r="H226" s="66">
        <f t="shared" si="6"/>
        <v>65.94455366631243</v>
      </c>
    </row>
    <row r="227" spans="1:8" ht="12.75">
      <c r="A227" s="61">
        <f t="shared" si="7"/>
        <v>215</v>
      </c>
      <c r="B227" s="64" t="s">
        <v>485</v>
      </c>
      <c r="C227" s="56" t="s">
        <v>406</v>
      </c>
      <c r="D227" s="56" t="s">
        <v>274</v>
      </c>
      <c r="E227" s="56" t="s">
        <v>341</v>
      </c>
      <c r="F227" s="65">
        <v>188200</v>
      </c>
      <c r="G227" s="65">
        <v>124107.65</v>
      </c>
      <c r="H227" s="66">
        <f t="shared" si="6"/>
        <v>65.94455366631243</v>
      </c>
    </row>
    <row r="228" spans="1:8" ht="12.75">
      <c r="A228" s="61">
        <f t="shared" si="7"/>
        <v>216</v>
      </c>
      <c r="B228" s="64" t="s">
        <v>489</v>
      </c>
      <c r="C228" s="56" t="s">
        <v>406</v>
      </c>
      <c r="D228" s="56" t="s">
        <v>345</v>
      </c>
      <c r="E228" s="56" t="s">
        <v>314</v>
      </c>
      <c r="F228" s="65">
        <v>6275699</v>
      </c>
      <c r="G228" s="65">
        <v>5201965.92</v>
      </c>
      <c r="H228" s="66">
        <f t="shared" si="6"/>
        <v>82.89062174588042</v>
      </c>
    </row>
    <row r="229" spans="1:8" ht="25.5">
      <c r="A229" s="61">
        <f t="shared" si="7"/>
        <v>217</v>
      </c>
      <c r="B229" s="64" t="s">
        <v>275</v>
      </c>
      <c r="C229" s="56" t="s">
        <v>406</v>
      </c>
      <c r="D229" s="56" t="s">
        <v>409</v>
      </c>
      <c r="E229" s="56" t="s">
        <v>314</v>
      </c>
      <c r="F229" s="65">
        <v>715880.55</v>
      </c>
      <c r="G229" s="65">
        <v>470572.34</v>
      </c>
      <c r="H229" s="66">
        <f t="shared" si="6"/>
        <v>65.73336012551256</v>
      </c>
    </row>
    <row r="230" spans="1:8" ht="12.75">
      <c r="A230" s="61">
        <f t="shared" si="7"/>
        <v>218</v>
      </c>
      <c r="B230" s="64" t="s">
        <v>490</v>
      </c>
      <c r="C230" s="56" t="s">
        <v>406</v>
      </c>
      <c r="D230" s="56" t="s">
        <v>409</v>
      </c>
      <c r="E230" s="56" t="s">
        <v>347</v>
      </c>
      <c r="F230" s="65">
        <v>715880.55</v>
      </c>
      <c r="G230" s="65">
        <v>470572.34</v>
      </c>
      <c r="H230" s="66">
        <f t="shared" si="6"/>
        <v>65.73336012551256</v>
      </c>
    </row>
    <row r="231" spans="1:8" ht="51">
      <c r="A231" s="61">
        <f t="shared" si="7"/>
        <v>219</v>
      </c>
      <c r="B231" s="64" t="s">
        <v>276</v>
      </c>
      <c r="C231" s="56" t="s">
        <v>406</v>
      </c>
      <c r="D231" s="56" t="s">
        <v>410</v>
      </c>
      <c r="E231" s="56" t="s">
        <v>314</v>
      </c>
      <c r="F231" s="65">
        <v>4759818.45</v>
      </c>
      <c r="G231" s="65">
        <v>4610092.44</v>
      </c>
      <c r="H231" s="66">
        <f t="shared" si="6"/>
        <v>96.85437561174209</v>
      </c>
    </row>
    <row r="232" spans="1:8" ht="12.75">
      <c r="A232" s="61">
        <f t="shared" si="7"/>
        <v>220</v>
      </c>
      <c r="B232" s="64" t="s">
        <v>490</v>
      </c>
      <c r="C232" s="56" t="s">
        <v>406</v>
      </c>
      <c r="D232" s="56" t="s">
        <v>410</v>
      </c>
      <c r="E232" s="56" t="s">
        <v>347</v>
      </c>
      <c r="F232" s="65">
        <v>4759818.45</v>
      </c>
      <c r="G232" s="65">
        <v>4610092.44</v>
      </c>
      <c r="H232" s="66">
        <f t="shared" si="6"/>
        <v>96.85437561174209</v>
      </c>
    </row>
    <row r="233" spans="1:8" ht="51">
      <c r="A233" s="61">
        <f t="shared" si="7"/>
        <v>221</v>
      </c>
      <c r="B233" s="64" t="s">
        <v>623</v>
      </c>
      <c r="C233" s="56" t="s">
        <v>406</v>
      </c>
      <c r="D233" s="56" t="s">
        <v>566</v>
      </c>
      <c r="E233" s="56" t="s">
        <v>314</v>
      </c>
      <c r="F233" s="65">
        <v>800000</v>
      </c>
      <c r="G233" s="65">
        <v>121301.14</v>
      </c>
      <c r="H233" s="66">
        <f t="shared" si="6"/>
        <v>15.1626425</v>
      </c>
    </row>
    <row r="234" spans="1:8" ht="12.75">
      <c r="A234" s="61">
        <f t="shared" si="7"/>
        <v>222</v>
      </c>
      <c r="B234" s="64" t="s">
        <v>490</v>
      </c>
      <c r="C234" s="56" t="s">
        <v>406</v>
      </c>
      <c r="D234" s="56" t="s">
        <v>566</v>
      </c>
      <c r="E234" s="56" t="s">
        <v>347</v>
      </c>
      <c r="F234" s="65">
        <v>800000</v>
      </c>
      <c r="G234" s="65">
        <v>121301.14</v>
      </c>
      <c r="H234" s="66">
        <f t="shared" si="6"/>
        <v>15.1626425</v>
      </c>
    </row>
    <row r="235" spans="1:8" ht="12.75">
      <c r="A235" s="61">
        <f t="shared" si="7"/>
        <v>223</v>
      </c>
      <c r="B235" s="64" t="s">
        <v>212</v>
      </c>
      <c r="C235" s="56" t="s">
        <v>411</v>
      </c>
      <c r="D235" s="56" t="s">
        <v>316</v>
      </c>
      <c r="E235" s="56" t="s">
        <v>314</v>
      </c>
      <c r="F235" s="65">
        <v>5583966.41</v>
      </c>
      <c r="G235" s="65">
        <v>3214489.27</v>
      </c>
      <c r="H235" s="66">
        <f t="shared" si="6"/>
        <v>57.56641487390323</v>
      </c>
    </row>
    <row r="236" spans="1:8" ht="51">
      <c r="A236" s="61">
        <f t="shared" si="7"/>
        <v>224</v>
      </c>
      <c r="B236" s="64" t="s">
        <v>213</v>
      </c>
      <c r="C236" s="56" t="s">
        <v>411</v>
      </c>
      <c r="D236" s="56" t="s">
        <v>412</v>
      </c>
      <c r="E236" s="56" t="s">
        <v>314</v>
      </c>
      <c r="F236" s="65">
        <v>5583966.41</v>
      </c>
      <c r="G236" s="65">
        <v>3214489.27</v>
      </c>
      <c r="H236" s="66">
        <f t="shared" si="6"/>
        <v>57.56641487390323</v>
      </c>
    </row>
    <row r="237" spans="1:8" ht="25.5">
      <c r="A237" s="61">
        <f t="shared" si="7"/>
        <v>225</v>
      </c>
      <c r="B237" s="64" t="s">
        <v>484</v>
      </c>
      <c r="C237" s="56" t="s">
        <v>411</v>
      </c>
      <c r="D237" s="56" t="s">
        <v>413</v>
      </c>
      <c r="E237" s="56" t="s">
        <v>314</v>
      </c>
      <c r="F237" s="65">
        <v>5583966.41</v>
      </c>
      <c r="G237" s="65">
        <v>3214489.27</v>
      </c>
      <c r="H237" s="66">
        <f t="shared" si="6"/>
        <v>57.56641487390323</v>
      </c>
    </row>
    <row r="238" spans="1:8" ht="12.75">
      <c r="A238" s="61">
        <f t="shared" si="7"/>
        <v>226</v>
      </c>
      <c r="B238" s="64" t="s">
        <v>485</v>
      </c>
      <c r="C238" s="56" t="s">
        <v>411</v>
      </c>
      <c r="D238" s="56" t="s">
        <v>413</v>
      </c>
      <c r="E238" s="56" t="s">
        <v>341</v>
      </c>
      <c r="F238" s="65">
        <v>5583966.41</v>
      </c>
      <c r="G238" s="65">
        <v>3214489.27</v>
      </c>
      <c r="H238" s="66">
        <f t="shared" si="6"/>
        <v>57.56641487390323</v>
      </c>
    </row>
    <row r="239" spans="1:8" ht="12.75">
      <c r="A239" s="62">
        <f t="shared" si="7"/>
        <v>227</v>
      </c>
      <c r="B239" s="55" t="s">
        <v>214</v>
      </c>
      <c r="C239" s="63" t="s">
        <v>414</v>
      </c>
      <c r="D239" s="63" t="s">
        <v>316</v>
      </c>
      <c r="E239" s="63" t="s">
        <v>314</v>
      </c>
      <c r="F239" s="58">
        <v>8026557.64</v>
      </c>
      <c r="G239" s="58">
        <v>4598432.56</v>
      </c>
      <c r="H239" s="60">
        <f t="shared" si="6"/>
        <v>57.290220368989964</v>
      </c>
    </row>
    <row r="240" spans="1:8" ht="12.75">
      <c r="A240" s="61">
        <f t="shared" si="7"/>
        <v>228</v>
      </c>
      <c r="B240" s="64" t="s">
        <v>215</v>
      </c>
      <c r="C240" s="56" t="s">
        <v>415</v>
      </c>
      <c r="D240" s="56" t="s">
        <v>316</v>
      </c>
      <c r="E240" s="56" t="s">
        <v>314</v>
      </c>
      <c r="F240" s="65">
        <v>6725120</v>
      </c>
      <c r="G240" s="65">
        <v>3805030.97</v>
      </c>
      <c r="H240" s="66">
        <f t="shared" si="6"/>
        <v>56.57937657618005</v>
      </c>
    </row>
    <row r="241" spans="1:8" ht="25.5">
      <c r="A241" s="61">
        <f t="shared" si="7"/>
        <v>229</v>
      </c>
      <c r="B241" s="64" t="s">
        <v>216</v>
      </c>
      <c r="C241" s="56" t="s">
        <v>415</v>
      </c>
      <c r="D241" s="56" t="s">
        <v>416</v>
      </c>
      <c r="E241" s="56" t="s">
        <v>314</v>
      </c>
      <c r="F241" s="65">
        <v>1912700</v>
      </c>
      <c r="G241" s="65">
        <v>1025628.43</v>
      </c>
      <c r="H241" s="66">
        <f t="shared" si="6"/>
        <v>53.62202279500183</v>
      </c>
    </row>
    <row r="242" spans="1:8" ht="38.25">
      <c r="A242" s="61">
        <f t="shared" si="7"/>
        <v>230</v>
      </c>
      <c r="B242" s="64" t="s">
        <v>468</v>
      </c>
      <c r="C242" s="56" t="s">
        <v>415</v>
      </c>
      <c r="D242" s="56" t="s">
        <v>469</v>
      </c>
      <c r="E242" s="56" t="s">
        <v>314</v>
      </c>
      <c r="F242" s="65">
        <v>50000</v>
      </c>
      <c r="G242" s="65">
        <v>0</v>
      </c>
      <c r="H242" s="66">
        <f t="shared" si="6"/>
        <v>0</v>
      </c>
    </row>
    <row r="243" spans="1:8" ht="12.75">
      <c r="A243" s="61">
        <f t="shared" si="7"/>
        <v>231</v>
      </c>
      <c r="B243" s="64" t="s">
        <v>485</v>
      </c>
      <c r="C243" s="56" t="s">
        <v>415</v>
      </c>
      <c r="D243" s="56" t="s">
        <v>469</v>
      </c>
      <c r="E243" s="56" t="s">
        <v>341</v>
      </c>
      <c r="F243" s="65">
        <v>50000</v>
      </c>
      <c r="G243" s="65">
        <v>0</v>
      </c>
      <c r="H243" s="66">
        <f t="shared" si="6"/>
        <v>0</v>
      </c>
    </row>
    <row r="244" spans="1:8" ht="25.5">
      <c r="A244" s="61">
        <f t="shared" si="7"/>
        <v>232</v>
      </c>
      <c r="B244" s="64" t="s">
        <v>484</v>
      </c>
      <c r="C244" s="56" t="s">
        <v>415</v>
      </c>
      <c r="D244" s="56" t="s">
        <v>417</v>
      </c>
      <c r="E244" s="56" t="s">
        <v>314</v>
      </c>
      <c r="F244" s="65">
        <v>1862700</v>
      </c>
      <c r="G244" s="65">
        <v>1025628.43</v>
      </c>
      <c r="H244" s="66">
        <f t="shared" si="6"/>
        <v>55.06138562302036</v>
      </c>
    </row>
    <row r="245" spans="1:8" ht="12.75">
      <c r="A245" s="61">
        <f t="shared" si="7"/>
        <v>233</v>
      </c>
      <c r="B245" s="64" t="s">
        <v>485</v>
      </c>
      <c r="C245" s="56" t="s">
        <v>415</v>
      </c>
      <c r="D245" s="56" t="s">
        <v>417</v>
      </c>
      <c r="E245" s="56" t="s">
        <v>341</v>
      </c>
      <c r="F245" s="65">
        <v>1862700</v>
      </c>
      <c r="G245" s="65">
        <v>1025628.43</v>
      </c>
      <c r="H245" s="66">
        <f t="shared" si="6"/>
        <v>55.06138562302036</v>
      </c>
    </row>
    <row r="246" spans="1:8" ht="12.75">
      <c r="A246" s="61">
        <f t="shared" si="7"/>
        <v>234</v>
      </c>
      <c r="B246" s="64" t="s">
        <v>217</v>
      </c>
      <c r="C246" s="56" t="s">
        <v>415</v>
      </c>
      <c r="D246" s="56" t="s">
        <v>418</v>
      </c>
      <c r="E246" s="56" t="s">
        <v>314</v>
      </c>
      <c r="F246" s="65">
        <v>718100</v>
      </c>
      <c r="G246" s="65">
        <v>497789.52</v>
      </c>
      <c r="H246" s="66">
        <f t="shared" si="6"/>
        <v>69.32036206656454</v>
      </c>
    </row>
    <row r="247" spans="1:8" ht="25.5">
      <c r="A247" s="61">
        <f t="shared" si="7"/>
        <v>235</v>
      </c>
      <c r="B247" s="64" t="s">
        <v>484</v>
      </c>
      <c r="C247" s="56" t="s">
        <v>415</v>
      </c>
      <c r="D247" s="56" t="s">
        <v>419</v>
      </c>
      <c r="E247" s="56" t="s">
        <v>314</v>
      </c>
      <c r="F247" s="65">
        <v>718100</v>
      </c>
      <c r="G247" s="65">
        <v>497789.52</v>
      </c>
      <c r="H247" s="66">
        <f t="shared" si="6"/>
        <v>69.32036206656454</v>
      </c>
    </row>
    <row r="248" spans="1:8" ht="12.75">
      <c r="A248" s="61">
        <f t="shared" si="7"/>
        <v>236</v>
      </c>
      <c r="B248" s="64" t="s">
        <v>485</v>
      </c>
      <c r="C248" s="56" t="s">
        <v>415</v>
      </c>
      <c r="D248" s="56" t="s">
        <v>419</v>
      </c>
      <c r="E248" s="56" t="s">
        <v>341</v>
      </c>
      <c r="F248" s="65">
        <v>718100</v>
      </c>
      <c r="G248" s="65">
        <v>497789.52</v>
      </c>
      <c r="H248" s="66">
        <f t="shared" si="6"/>
        <v>69.32036206656454</v>
      </c>
    </row>
    <row r="249" spans="1:8" ht="12.75">
      <c r="A249" s="61">
        <f t="shared" si="7"/>
        <v>237</v>
      </c>
      <c r="B249" s="64" t="s">
        <v>559</v>
      </c>
      <c r="C249" s="56" t="s">
        <v>415</v>
      </c>
      <c r="D249" s="56" t="s">
        <v>560</v>
      </c>
      <c r="E249" s="56" t="s">
        <v>314</v>
      </c>
      <c r="F249" s="65">
        <v>368220</v>
      </c>
      <c r="G249" s="65">
        <v>0</v>
      </c>
      <c r="H249" s="66">
        <f t="shared" si="6"/>
        <v>0</v>
      </c>
    </row>
    <row r="250" spans="1:8" ht="38.25">
      <c r="A250" s="61">
        <f t="shared" si="7"/>
        <v>238</v>
      </c>
      <c r="B250" s="64" t="s">
        <v>567</v>
      </c>
      <c r="C250" s="56" t="s">
        <v>415</v>
      </c>
      <c r="D250" s="56" t="s">
        <v>568</v>
      </c>
      <c r="E250" s="56" t="s">
        <v>314</v>
      </c>
      <c r="F250" s="65">
        <v>368220</v>
      </c>
      <c r="G250" s="65">
        <v>0</v>
      </c>
      <c r="H250" s="66">
        <f t="shared" si="6"/>
        <v>0</v>
      </c>
    </row>
    <row r="251" spans="1:8" ht="12.75">
      <c r="A251" s="61">
        <f t="shared" si="7"/>
        <v>239</v>
      </c>
      <c r="B251" s="64" t="s">
        <v>485</v>
      </c>
      <c r="C251" s="56" t="s">
        <v>415</v>
      </c>
      <c r="D251" s="56" t="s">
        <v>568</v>
      </c>
      <c r="E251" s="56" t="s">
        <v>341</v>
      </c>
      <c r="F251" s="65">
        <v>368220</v>
      </c>
      <c r="G251" s="65">
        <v>0</v>
      </c>
      <c r="H251" s="66">
        <f t="shared" si="6"/>
        <v>0</v>
      </c>
    </row>
    <row r="252" spans="1:8" ht="12.75">
      <c r="A252" s="61">
        <f t="shared" si="7"/>
        <v>240</v>
      </c>
      <c r="B252" s="64" t="s">
        <v>489</v>
      </c>
      <c r="C252" s="56" t="s">
        <v>415</v>
      </c>
      <c r="D252" s="56" t="s">
        <v>345</v>
      </c>
      <c r="E252" s="56" t="s">
        <v>314</v>
      </c>
      <c r="F252" s="65">
        <v>3026100</v>
      </c>
      <c r="G252" s="65">
        <v>2281613.02</v>
      </c>
      <c r="H252" s="66">
        <f t="shared" si="6"/>
        <v>75.39780641750107</v>
      </c>
    </row>
    <row r="253" spans="1:8" ht="38.25">
      <c r="A253" s="61">
        <f t="shared" si="7"/>
        <v>241</v>
      </c>
      <c r="B253" s="64" t="s">
        <v>266</v>
      </c>
      <c r="C253" s="56" t="s">
        <v>415</v>
      </c>
      <c r="D253" s="56" t="s">
        <v>401</v>
      </c>
      <c r="E253" s="56" t="s">
        <v>314</v>
      </c>
      <c r="F253" s="65">
        <v>3026100</v>
      </c>
      <c r="G253" s="65">
        <v>2281613.02</v>
      </c>
      <c r="H253" s="66">
        <f t="shared" si="6"/>
        <v>75.39780641750107</v>
      </c>
    </row>
    <row r="254" spans="1:8" ht="12.75">
      <c r="A254" s="61">
        <f t="shared" si="7"/>
        <v>242</v>
      </c>
      <c r="B254" s="64" t="s">
        <v>490</v>
      </c>
      <c r="C254" s="56" t="s">
        <v>415</v>
      </c>
      <c r="D254" s="56" t="s">
        <v>401</v>
      </c>
      <c r="E254" s="56" t="s">
        <v>347</v>
      </c>
      <c r="F254" s="65">
        <v>3026100</v>
      </c>
      <c r="G254" s="65">
        <v>2281613.02</v>
      </c>
      <c r="H254" s="66">
        <f t="shared" si="6"/>
        <v>75.39780641750107</v>
      </c>
    </row>
    <row r="255" spans="1:8" ht="25.5">
      <c r="A255" s="61">
        <f t="shared" si="7"/>
        <v>243</v>
      </c>
      <c r="B255" s="64" t="s">
        <v>218</v>
      </c>
      <c r="C255" s="56" t="s">
        <v>415</v>
      </c>
      <c r="D255" s="56" t="s">
        <v>420</v>
      </c>
      <c r="E255" s="56" t="s">
        <v>314</v>
      </c>
      <c r="F255" s="65">
        <v>700000</v>
      </c>
      <c r="G255" s="65">
        <v>0</v>
      </c>
      <c r="H255" s="66">
        <f t="shared" si="6"/>
        <v>0</v>
      </c>
    </row>
    <row r="256" spans="1:8" ht="89.25">
      <c r="A256" s="61">
        <f t="shared" si="7"/>
        <v>244</v>
      </c>
      <c r="B256" s="64" t="s">
        <v>569</v>
      </c>
      <c r="C256" s="56" t="s">
        <v>415</v>
      </c>
      <c r="D256" s="56" t="s">
        <v>456</v>
      </c>
      <c r="E256" s="56" t="s">
        <v>314</v>
      </c>
      <c r="F256" s="65">
        <v>700000</v>
      </c>
      <c r="G256" s="65">
        <v>0</v>
      </c>
      <c r="H256" s="66">
        <f t="shared" si="6"/>
        <v>0</v>
      </c>
    </row>
    <row r="257" spans="1:8" ht="12.75">
      <c r="A257" s="61">
        <f t="shared" si="7"/>
        <v>245</v>
      </c>
      <c r="B257" s="64" t="s">
        <v>490</v>
      </c>
      <c r="C257" s="56" t="s">
        <v>415</v>
      </c>
      <c r="D257" s="56" t="s">
        <v>456</v>
      </c>
      <c r="E257" s="56" t="s">
        <v>347</v>
      </c>
      <c r="F257" s="65">
        <v>700000</v>
      </c>
      <c r="G257" s="65">
        <v>0</v>
      </c>
      <c r="H257" s="66">
        <f t="shared" si="6"/>
        <v>0</v>
      </c>
    </row>
    <row r="258" spans="1:8" ht="12.75">
      <c r="A258" s="61">
        <f t="shared" si="7"/>
        <v>246</v>
      </c>
      <c r="B258" s="64" t="s">
        <v>219</v>
      </c>
      <c r="C258" s="56" t="s">
        <v>422</v>
      </c>
      <c r="D258" s="56" t="s">
        <v>316</v>
      </c>
      <c r="E258" s="56" t="s">
        <v>314</v>
      </c>
      <c r="F258" s="65">
        <v>1301437.64</v>
      </c>
      <c r="G258" s="65">
        <v>793401.59</v>
      </c>
      <c r="H258" s="66">
        <f t="shared" si="6"/>
        <v>60.9634734400336</v>
      </c>
    </row>
    <row r="259" spans="1:8" ht="51">
      <c r="A259" s="61">
        <f t="shared" si="7"/>
        <v>247</v>
      </c>
      <c r="B259" s="64" t="s">
        <v>213</v>
      </c>
      <c r="C259" s="56" t="s">
        <v>422</v>
      </c>
      <c r="D259" s="56" t="s">
        <v>412</v>
      </c>
      <c r="E259" s="56" t="s">
        <v>314</v>
      </c>
      <c r="F259" s="65">
        <v>1301437.64</v>
      </c>
      <c r="G259" s="65">
        <v>793401.59</v>
      </c>
      <c r="H259" s="66">
        <f t="shared" si="6"/>
        <v>60.9634734400336</v>
      </c>
    </row>
    <row r="260" spans="1:8" ht="25.5">
      <c r="A260" s="61">
        <f t="shared" si="7"/>
        <v>248</v>
      </c>
      <c r="B260" s="64" t="s">
        <v>484</v>
      </c>
      <c r="C260" s="56" t="s">
        <v>422</v>
      </c>
      <c r="D260" s="56" t="s">
        <v>413</v>
      </c>
      <c r="E260" s="56" t="s">
        <v>314</v>
      </c>
      <c r="F260" s="65">
        <v>1301437.64</v>
      </c>
      <c r="G260" s="65">
        <v>793401.59</v>
      </c>
      <c r="H260" s="66">
        <f t="shared" si="6"/>
        <v>60.9634734400336</v>
      </c>
    </row>
    <row r="261" spans="1:8" ht="12.75">
      <c r="A261" s="61">
        <f t="shared" si="7"/>
        <v>249</v>
      </c>
      <c r="B261" s="64" t="s">
        <v>485</v>
      </c>
      <c r="C261" s="56" t="s">
        <v>422</v>
      </c>
      <c r="D261" s="56" t="s">
        <v>413</v>
      </c>
      <c r="E261" s="56" t="s">
        <v>341</v>
      </c>
      <c r="F261" s="65">
        <v>1301437.64</v>
      </c>
      <c r="G261" s="65">
        <v>793401.59</v>
      </c>
      <c r="H261" s="66">
        <f t="shared" si="6"/>
        <v>60.9634734400336</v>
      </c>
    </row>
    <row r="262" spans="1:8" ht="12.75">
      <c r="A262" s="62">
        <f t="shared" si="7"/>
        <v>250</v>
      </c>
      <c r="B262" s="55" t="s">
        <v>220</v>
      </c>
      <c r="C262" s="63" t="s">
        <v>423</v>
      </c>
      <c r="D262" s="63" t="s">
        <v>316</v>
      </c>
      <c r="E262" s="63" t="s">
        <v>314</v>
      </c>
      <c r="F262" s="58">
        <v>68129500</v>
      </c>
      <c r="G262" s="58">
        <f>45830094.38+G269+G272</f>
        <v>51092733.34</v>
      </c>
      <c r="H262" s="60">
        <f t="shared" si="6"/>
        <v>74.99355395239948</v>
      </c>
    </row>
    <row r="263" spans="1:8" ht="12.75">
      <c r="A263" s="61">
        <f t="shared" si="7"/>
        <v>251</v>
      </c>
      <c r="B263" s="64" t="s">
        <v>221</v>
      </c>
      <c r="C263" s="56" t="s">
        <v>424</v>
      </c>
      <c r="D263" s="56" t="s">
        <v>316</v>
      </c>
      <c r="E263" s="56" t="s">
        <v>314</v>
      </c>
      <c r="F263" s="65">
        <v>3048000</v>
      </c>
      <c r="G263" s="65">
        <v>2258039.74</v>
      </c>
      <c r="H263" s="66">
        <f t="shared" si="6"/>
        <v>74.0826686351706</v>
      </c>
    </row>
    <row r="264" spans="1:8" ht="25.5">
      <c r="A264" s="61">
        <f t="shared" si="7"/>
        <v>252</v>
      </c>
      <c r="B264" s="64" t="s">
        <v>222</v>
      </c>
      <c r="C264" s="56" t="s">
        <v>424</v>
      </c>
      <c r="D264" s="56" t="s">
        <v>425</v>
      </c>
      <c r="E264" s="56" t="s">
        <v>314</v>
      </c>
      <c r="F264" s="65">
        <v>3048000</v>
      </c>
      <c r="G264" s="65">
        <v>2258039.74</v>
      </c>
      <c r="H264" s="66">
        <f t="shared" si="6"/>
        <v>74.0826686351706</v>
      </c>
    </row>
    <row r="265" spans="1:8" ht="38.25">
      <c r="A265" s="61">
        <f t="shared" si="7"/>
        <v>253</v>
      </c>
      <c r="B265" s="64" t="s">
        <v>223</v>
      </c>
      <c r="C265" s="56" t="s">
        <v>424</v>
      </c>
      <c r="D265" s="56" t="s">
        <v>426</v>
      </c>
      <c r="E265" s="56" t="s">
        <v>314</v>
      </c>
      <c r="F265" s="65">
        <v>3048000</v>
      </c>
      <c r="G265" s="65">
        <v>2258039.74</v>
      </c>
      <c r="H265" s="66">
        <f t="shared" si="6"/>
        <v>74.0826686351706</v>
      </c>
    </row>
    <row r="266" spans="1:8" ht="12.75">
      <c r="A266" s="61">
        <f t="shared" si="7"/>
        <v>254</v>
      </c>
      <c r="B266" s="64" t="s">
        <v>224</v>
      </c>
      <c r="C266" s="56" t="s">
        <v>424</v>
      </c>
      <c r="D266" s="56" t="s">
        <v>426</v>
      </c>
      <c r="E266" s="56" t="s">
        <v>427</v>
      </c>
      <c r="F266" s="65">
        <v>3048000</v>
      </c>
      <c r="G266" s="65">
        <v>2258039.74</v>
      </c>
      <c r="H266" s="66">
        <f t="shared" si="6"/>
        <v>74.0826686351706</v>
      </c>
    </row>
    <row r="267" spans="1:8" ht="12.75">
      <c r="A267" s="61">
        <f t="shared" si="7"/>
        <v>255</v>
      </c>
      <c r="B267" s="64" t="s">
        <v>225</v>
      </c>
      <c r="C267" s="56" t="s">
        <v>428</v>
      </c>
      <c r="D267" s="56" t="s">
        <v>316</v>
      </c>
      <c r="E267" s="56" t="s">
        <v>314</v>
      </c>
      <c r="F267" s="65">
        <v>60718500</v>
      </c>
      <c r="G267" s="65">
        <f>42024770.05+G272+G269</f>
        <v>47287409.01</v>
      </c>
      <c r="H267" s="66">
        <f t="shared" si="6"/>
        <v>77.87973848168185</v>
      </c>
    </row>
    <row r="268" spans="1:8" ht="12.75">
      <c r="A268" s="61">
        <f t="shared" si="7"/>
        <v>256</v>
      </c>
      <c r="B268" s="64" t="s">
        <v>570</v>
      </c>
      <c r="C268" s="56" t="s">
        <v>428</v>
      </c>
      <c r="D268" s="56" t="s">
        <v>571</v>
      </c>
      <c r="E268" s="56" t="s">
        <v>314</v>
      </c>
      <c r="F268" s="65">
        <v>753600</v>
      </c>
      <c r="G268" s="65">
        <f>G269</f>
        <v>648500</v>
      </c>
      <c r="H268" s="66">
        <f t="shared" si="6"/>
        <v>86.0536093418259</v>
      </c>
    </row>
    <row r="269" spans="1:8" ht="63.75">
      <c r="A269" s="61">
        <f t="shared" si="7"/>
        <v>257</v>
      </c>
      <c r="B269" s="64" t="s">
        <v>572</v>
      </c>
      <c r="C269" s="56" t="s">
        <v>428</v>
      </c>
      <c r="D269" s="56" t="s">
        <v>573</v>
      </c>
      <c r="E269" s="56" t="s">
        <v>314</v>
      </c>
      <c r="F269" s="65">
        <v>753600</v>
      </c>
      <c r="G269" s="65">
        <f>G270</f>
        <v>648500</v>
      </c>
      <c r="H269" s="66">
        <f t="shared" si="6"/>
        <v>86.0536093418259</v>
      </c>
    </row>
    <row r="270" spans="1:8" ht="12.75">
      <c r="A270" s="61">
        <f t="shared" si="7"/>
        <v>258</v>
      </c>
      <c r="B270" s="64" t="s">
        <v>224</v>
      </c>
      <c r="C270" s="56" t="s">
        <v>428</v>
      </c>
      <c r="D270" s="56" t="s">
        <v>573</v>
      </c>
      <c r="E270" s="56" t="s">
        <v>427</v>
      </c>
      <c r="F270" s="65">
        <v>753600</v>
      </c>
      <c r="G270" s="65">
        <f>648500</f>
        <v>648500</v>
      </c>
      <c r="H270" s="66">
        <f aca="true" t="shared" si="8" ref="H270:H333">G270/F270*100</f>
        <v>86.0536093418259</v>
      </c>
    </row>
    <row r="271" spans="1:8" ht="12.75">
      <c r="A271" s="61">
        <f aca="true" t="shared" si="9" ref="A271:A334">1+A270</f>
        <v>259</v>
      </c>
      <c r="B271" s="64" t="s">
        <v>226</v>
      </c>
      <c r="C271" s="56" t="s">
        <v>428</v>
      </c>
      <c r="D271" s="56" t="s">
        <v>429</v>
      </c>
      <c r="E271" s="56" t="s">
        <v>314</v>
      </c>
      <c r="F271" s="65">
        <v>7545400</v>
      </c>
      <c r="G271" s="65">
        <f>G272</f>
        <v>4614138.96</v>
      </c>
      <c r="H271" s="66">
        <f t="shared" si="8"/>
        <v>61.15168128926233</v>
      </c>
    </row>
    <row r="272" spans="1:8" ht="25.5">
      <c r="A272" s="61">
        <f t="shared" si="9"/>
        <v>260</v>
      </c>
      <c r="B272" s="64" t="s">
        <v>227</v>
      </c>
      <c r="C272" s="56" t="s">
        <v>428</v>
      </c>
      <c r="D272" s="56" t="s">
        <v>430</v>
      </c>
      <c r="E272" s="56" t="s">
        <v>314</v>
      </c>
      <c r="F272" s="65">
        <v>7545400</v>
      </c>
      <c r="G272" s="65">
        <f>G273</f>
        <v>4614138.96</v>
      </c>
      <c r="H272" s="66">
        <f t="shared" si="8"/>
        <v>61.15168128926233</v>
      </c>
    </row>
    <row r="273" spans="1:8" ht="12.75">
      <c r="A273" s="61">
        <f t="shared" si="9"/>
        <v>261</v>
      </c>
      <c r="B273" s="64" t="s">
        <v>224</v>
      </c>
      <c r="C273" s="56" t="s">
        <v>428</v>
      </c>
      <c r="D273" s="56" t="s">
        <v>430</v>
      </c>
      <c r="E273" s="56" t="s">
        <v>427</v>
      </c>
      <c r="F273" s="65">
        <v>7545400</v>
      </c>
      <c r="G273" s="65">
        <f>4614138.96</f>
        <v>4614138.96</v>
      </c>
      <c r="H273" s="66">
        <f t="shared" si="8"/>
        <v>61.15168128926233</v>
      </c>
    </row>
    <row r="274" spans="1:8" ht="12.75">
      <c r="A274" s="61">
        <f t="shared" si="9"/>
        <v>262</v>
      </c>
      <c r="B274" s="64" t="s">
        <v>545</v>
      </c>
      <c r="C274" s="56" t="s">
        <v>428</v>
      </c>
      <c r="D274" s="56" t="s">
        <v>546</v>
      </c>
      <c r="E274" s="56" t="s">
        <v>314</v>
      </c>
      <c r="F274" s="65">
        <v>45656900</v>
      </c>
      <c r="G274" s="65">
        <v>39416126.51</v>
      </c>
      <c r="H274" s="66">
        <f t="shared" si="8"/>
        <v>86.33114931149508</v>
      </c>
    </row>
    <row r="275" spans="1:8" ht="51">
      <c r="A275" s="61">
        <f t="shared" si="9"/>
        <v>263</v>
      </c>
      <c r="B275" s="64" t="s">
        <v>228</v>
      </c>
      <c r="C275" s="56" t="s">
        <v>428</v>
      </c>
      <c r="D275" s="56" t="s">
        <v>431</v>
      </c>
      <c r="E275" s="56" t="s">
        <v>314</v>
      </c>
      <c r="F275" s="65">
        <v>9573000</v>
      </c>
      <c r="G275" s="65">
        <v>5565469.84</v>
      </c>
      <c r="H275" s="66">
        <f t="shared" si="8"/>
        <v>58.137154914864716</v>
      </c>
    </row>
    <row r="276" spans="1:8" ht="12.75">
      <c r="A276" s="61">
        <f t="shared" si="9"/>
        <v>264</v>
      </c>
      <c r="B276" s="64" t="s">
        <v>229</v>
      </c>
      <c r="C276" s="56" t="s">
        <v>428</v>
      </c>
      <c r="D276" s="56" t="s">
        <v>431</v>
      </c>
      <c r="E276" s="56" t="s">
        <v>432</v>
      </c>
      <c r="F276" s="65">
        <v>9573000</v>
      </c>
      <c r="G276" s="65">
        <v>5565469.84</v>
      </c>
      <c r="H276" s="66">
        <f t="shared" si="8"/>
        <v>58.137154914864716</v>
      </c>
    </row>
    <row r="277" spans="1:8" ht="51">
      <c r="A277" s="61">
        <f t="shared" si="9"/>
        <v>265</v>
      </c>
      <c r="B277" s="64" t="s">
        <v>230</v>
      </c>
      <c r="C277" s="56" t="s">
        <v>428</v>
      </c>
      <c r="D277" s="56" t="s">
        <v>433</v>
      </c>
      <c r="E277" s="56" t="s">
        <v>314</v>
      </c>
      <c r="F277" s="65">
        <v>36083900</v>
      </c>
      <c r="G277" s="65">
        <v>33850656.67</v>
      </c>
      <c r="H277" s="66">
        <f t="shared" si="8"/>
        <v>93.81097018337819</v>
      </c>
    </row>
    <row r="278" spans="1:8" ht="12.75">
      <c r="A278" s="61">
        <f t="shared" si="9"/>
        <v>266</v>
      </c>
      <c r="B278" s="64" t="s">
        <v>229</v>
      </c>
      <c r="C278" s="56" t="s">
        <v>428</v>
      </c>
      <c r="D278" s="56" t="s">
        <v>433</v>
      </c>
      <c r="E278" s="56" t="s">
        <v>432</v>
      </c>
      <c r="F278" s="65">
        <v>36083900</v>
      </c>
      <c r="G278" s="65">
        <v>33850656.67</v>
      </c>
      <c r="H278" s="66">
        <f t="shared" si="8"/>
        <v>93.81097018337819</v>
      </c>
    </row>
    <row r="279" spans="1:8" ht="12.75">
      <c r="A279" s="61">
        <f t="shared" si="9"/>
        <v>267</v>
      </c>
      <c r="B279" s="64" t="s">
        <v>489</v>
      </c>
      <c r="C279" s="56" t="s">
        <v>428</v>
      </c>
      <c r="D279" s="56" t="s">
        <v>345</v>
      </c>
      <c r="E279" s="56" t="s">
        <v>314</v>
      </c>
      <c r="F279" s="65">
        <v>3274600</v>
      </c>
      <c r="G279" s="65">
        <v>1295843.54</v>
      </c>
      <c r="H279" s="66">
        <f t="shared" si="8"/>
        <v>39.572574970988825</v>
      </c>
    </row>
    <row r="280" spans="1:8" ht="89.25">
      <c r="A280" s="61">
        <f t="shared" si="9"/>
        <v>268</v>
      </c>
      <c r="B280" s="64" t="s">
        <v>574</v>
      </c>
      <c r="C280" s="56" t="s">
        <v>428</v>
      </c>
      <c r="D280" s="56" t="s">
        <v>376</v>
      </c>
      <c r="E280" s="56" t="s">
        <v>314</v>
      </c>
      <c r="F280" s="65">
        <v>800000</v>
      </c>
      <c r="G280" s="65">
        <v>710700</v>
      </c>
      <c r="H280" s="66">
        <f t="shared" si="8"/>
        <v>88.8375</v>
      </c>
    </row>
    <row r="281" spans="1:8" ht="12.75">
      <c r="A281" s="61">
        <f t="shared" si="9"/>
        <v>269</v>
      </c>
      <c r="B281" s="64" t="s">
        <v>490</v>
      </c>
      <c r="C281" s="56" t="s">
        <v>428</v>
      </c>
      <c r="D281" s="56" t="s">
        <v>376</v>
      </c>
      <c r="E281" s="56" t="s">
        <v>347</v>
      </c>
      <c r="F281" s="65">
        <v>800000</v>
      </c>
      <c r="G281" s="65">
        <v>710700</v>
      </c>
      <c r="H281" s="66">
        <f t="shared" si="8"/>
        <v>88.8375</v>
      </c>
    </row>
    <row r="282" spans="1:8" ht="51">
      <c r="A282" s="61">
        <f t="shared" si="9"/>
        <v>270</v>
      </c>
      <c r="B282" s="64" t="s">
        <v>277</v>
      </c>
      <c r="C282" s="56" t="s">
        <v>428</v>
      </c>
      <c r="D282" s="56" t="s">
        <v>434</v>
      </c>
      <c r="E282" s="56" t="s">
        <v>314</v>
      </c>
      <c r="F282" s="65">
        <v>1713600</v>
      </c>
      <c r="G282" s="65">
        <v>0</v>
      </c>
      <c r="H282" s="66">
        <f t="shared" si="8"/>
        <v>0</v>
      </c>
    </row>
    <row r="283" spans="1:8" ht="12.75">
      <c r="A283" s="61">
        <f t="shared" si="9"/>
        <v>271</v>
      </c>
      <c r="B283" s="64" t="s">
        <v>224</v>
      </c>
      <c r="C283" s="56" t="s">
        <v>428</v>
      </c>
      <c r="D283" s="56" t="s">
        <v>434</v>
      </c>
      <c r="E283" s="56" t="s">
        <v>427</v>
      </c>
      <c r="F283" s="65">
        <v>1713600</v>
      </c>
      <c r="G283" s="65">
        <v>0</v>
      </c>
      <c r="H283" s="66">
        <f t="shared" si="8"/>
        <v>0</v>
      </c>
    </row>
    <row r="284" spans="1:8" ht="51">
      <c r="A284" s="61">
        <f t="shared" si="9"/>
        <v>272</v>
      </c>
      <c r="B284" s="64" t="s">
        <v>276</v>
      </c>
      <c r="C284" s="56" t="s">
        <v>428</v>
      </c>
      <c r="D284" s="56" t="s">
        <v>410</v>
      </c>
      <c r="E284" s="56" t="s">
        <v>314</v>
      </c>
      <c r="F284" s="65">
        <v>761000</v>
      </c>
      <c r="G284" s="65">
        <v>585143.54</v>
      </c>
      <c r="H284" s="66">
        <f t="shared" si="8"/>
        <v>76.89139816031539</v>
      </c>
    </row>
    <row r="285" spans="1:8" ht="12.75">
      <c r="A285" s="61">
        <f t="shared" si="9"/>
        <v>273</v>
      </c>
      <c r="B285" s="64" t="s">
        <v>490</v>
      </c>
      <c r="C285" s="56" t="s">
        <v>428</v>
      </c>
      <c r="D285" s="56" t="s">
        <v>410</v>
      </c>
      <c r="E285" s="56" t="s">
        <v>347</v>
      </c>
      <c r="F285" s="65">
        <v>761000</v>
      </c>
      <c r="G285" s="65">
        <v>585143.54</v>
      </c>
      <c r="H285" s="66">
        <f t="shared" si="8"/>
        <v>76.89139816031539</v>
      </c>
    </row>
    <row r="286" spans="1:8" ht="38.25">
      <c r="A286" s="61">
        <f t="shared" si="9"/>
        <v>274</v>
      </c>
      <c r="B286" s="64" t="s">
        <v>506</v>
      </c>
      <c r="C286" s="56" t="s">
        <v>428</v>
      </c>
      <c r="D286" s="56" t="s">
        <v>371</v>
      </c>
      <c r="E286" s="56" t="s">
        <v>314</v>
      </c>
      <c r="F286" s="65">
        <v>2017500</v>
      </c>
      <c r="G286" s="65">
        <v>0</v>
      </c>
      <c r="H286" s="66">
        <f t="shared" si="8"/>
        <v>0</v>
      </c>
    </row>
    <row r="287" spans="1:8" ht="25.5">
      <c r="A287" s="61">
        <f t="shared" si="9"/>
        <v>275</v>
      </c>
      <c r="B287" s="64" t="s">
        <v>231</v>
      </c>
      <c r="C287" s="56" t="s">
        <v>428</v>
      </c>
      <c r="D287" s="56" t="s">
        <v>435</v>
      </c>
      <c r="E287" s="56" t="s">
        <v>314</v>
      </c>
      <c r="F287" s="65">
        <v>2017500</v>
      </c>
      <c r="G287" s="65">
        <v>0</v>
      </c>
      <c r="H287" s="66">
        <f t="shared" si="8"/>
        <v>0</v>
      </c>
    </row>
    <row r="288" spans="1:8" ht="12.75">
      <c r="A288" s="61">
        <f t="shared" si="9"/>
        <v>276</v>
      </c>
      <c r="B288" s="64" t="s">
        <v>229</v>
      </c>
      <c r="C288" s="56" t="s">
        <v>428</v>
      </c>
      <c r="D288" s="56" t="s">
        <v>435</v>
      </c>
      <c r="E288" s="56" t="s">
        <v>432</v>
      </c>
      <c r="F288" s="65">
        <v>2017500</v>
      </c>
      <c r="G288" s="65">
        <v>0</v>
      </c>
      <c r="H288" s="66">
        <f t="shared" si="8"/>
        <v>0</v>
      </c>
    </row>
    <row r="289" spans="1:8" ht="51">
      <c r="A289" s="61">
        <f t="shared" si="9"/>
        <v>277</v>
      </c>
      <c r="B289" s="64" t="s">
        <v>575</v>
      </c>
      <c r="C289" s="56" t="s">
        <v>428</v>
      </c>
      <c r="D289" s="56" t="s">
        <v>576</v>
      </c>
      <c r="E289" s="56" t="s">
        <v>314</v>
      </c>
      <c r="F289" s="65">
        <v>1470500</v>
      </c>
      <c r="G289" s="65">
        <v>1312800</v>
      </c>
      <c r="H289" s="66">
        <f t="shared" si="8"/>
        <v>89.27575654539272</v>
      </c>
    </row>
    <row r="290" spans="1:8" ht="38.25">
      <c r="A290" s="61">
        <f t="shared" si="9"/>
        <v>278</v>
      </c>
      <c r="B290" s="64" t="s">
        <v>577</v>
      </c>
      <c r="C290" s="56" t="s">
        <v>428</v>
      </c>
      <c r="D290" s="56" t="s">
        <v>578</v>
      </c>
      <c r="E290" s="56" t="s">
        <v>314</v>
      </c>
      <c r="F290" s="65">
        <v>892800</v>
      </c>
      <c r="G290" s="65">
        <v>892800</v>
      </c>
      <c r="H290" s="66">
        <f t="shared" si="8"/>
        <v>100</v>
      </c>
    </row>
    <row r="291" spans="1:8" ht="12.75">
      <c r="A291" s="61">
        <f t="shared" si="9"/>
        <v>279</v>
      </c>
      <c r="B291" s="64" t="s">
        <v>224</v>
      </c>
      <c r="C291" s="56" t="s">
        <v>428</v>
      </c>
      <c r="D291" s="56" t="s">
        <v>578</v>
      </c>
      <c r="E291" s="56" t="s">
        <v>427</v>
      </c>
      <c r="F291" s="65">
        <v>892800</v>
      </c>
      <c r="G291" s="65">
        <v>892800</v>
      </c>
      <c r="H291" s="66">
        <f t="shared" si="8"/>
        <v>100</v>
      </c>
    </row>
    <row r="292" spans="1:8" ht="25.5">
      <c r="A292" s="61">
        <f t="shared" si="9"/>
        <v>280</v>
      </c>
      <c r="B292" s="64" t="s">
        <v>579</v>
      </c>
      <c r="C292" s="56" t="s">
        <v>428</v>
      </c>
      <c r="D292" s="56" t="s">
        <v>580</v>
      </c>
      <c r="E292" s="56" t="s">
        <v>314</v>
      </c>
      <c r="F292" s="65">
        <v>577700</v>
      </c>
      <c r="G292" s="65">
        <v>420000</v>
      </c>
      <c r="H292" s="66">
        <f t="shared" si="8"/>
        <v>72.70209451272287</v>
      </c>
    </row>
    <row r="293" spans="1:8" ht="12.75">
      <c r="A293" s="61">
        <f t="shared" si="9"/>
        <v>281</v>
      </c>
      <c r="B293" s="64" t="s">
        <v>224</v>
      </c>
      <c r="C293" s="56" t="s">
        <v>428</v>
      </c>
      <c r="D293" s="56" t="s">
        <v>580</v>
      </c>
      <c r="E293" s="56" t="s">
        <v>427</v>
      </c>
      <c r="F293" s="65">
        <v>577700</v>
      </c>
      <c r="G293" s="65">
        <v>420000</v>
      </c>
      <c r="H293" s="66">
        <f t="shared" si="8"/>
        <v>72.70209451272287</v>
      </c>
    </row>
    <row r="294" spans="1:8" ht="12.75">
      <c r="A294" s="61">
        <f t="shared" si="9"/>
        <v>282</v>
      </c>
      <c r="B294" s="64" t="s">
        <v>232</v>
      </c>
      <c r="C294" s="56" t="s">
        <v>436</v>
      </c>
      <c r="D294" s="56" t="s">
        <v>316</v>
      </c>
      <c r="E294" s="56" t="s">
        <v>314</v>
      </c>
      <c r="F294" s="65">
        <v>4363000</v>
      </c>
      <c r="G294" s="65">
        <v>1547284.59</v>
      </c>
      <c r="H294" s="66">
        <f t="shared" si="8"/>
        <v>35.4637769883108</v>
      </c>
    </row>
    <row r="295" spans="1:8" ht="12.75">
      <c r="A295" s="61">
        <f t="shared" si="9"/>
        <v>283</v>
      </c>
      <c r="B295" s="64" t="s">
        <v>545</v>
      </c>
      <c r="C295" s="56" t="s">
        <v>436</v>
      </c>
      <c r="D295" s="56" t="s">
        <v>546</v>
      </c>
      <c r="E295" s="56" t="s">
        <v>314</v>
      </c>
      <c r="F295" s="65">
        <v>4363000</v>
      </c>
      <c r="G295" s="65">
        <v>1547284.59</v>
      </c>
      <c r="H295" s="66">
        <f t="shared" si="8"/>
        <v>35.4637769883108</v>
      </c>
    </row>
    <row r="296" spans="1:8" ht="51">
      <c r="A296" s="61">
        <f t="shared" si="9"/>
        <v>284</v>
      </c>
      <c r="B296" s="64" t="s">
        <v>228</v>
      </c>
      <c r="C296" s="56" t="s">
        <v>436</v>
      </c>
      <c r="D296" s="56" t="s">
        <v>431</v>
      </c>
      <c r="E296" s="56" t="s">
        <v>314</v>
      </c>
      <c r="F296" s="65">
        <v>507000</v>
      </c>
      <c r="G296" s="65">
        <v>297073.55</v>
      </c>
      <c r="H296" s="66">
        <f t="shared" si="8"/>
        <v>58.59438856015778</v>
      </c>
    </row>
    <row r="297" spans="1:8" ht="12.75">
      <c r="A297" s="61">
        <f t="shared" si="9"/>
        <v>285</v>
      </c>
      <c r="B297" s="64" t="s">
        <v>485</v>
      </c>
      <c r="C297" s="56" t="s">
        <v>436</v>
      </c>
      <c r="D297" s="56" t="s">
        <v>431</v>
      </c>
      <c r="E297" s="56" t="s">
        <v>341</v>
      </c>
      <c r="F297" s="65">
        <v>415591.42</v>
      </c>
      <c r="G297" s="65">
        <v>205664.97</v>
      </c>
      <c r="H297" s="66">
        <f t="shared" si="8"/>
        <v>49.48729932874938</v>
      </c>
    </row>
    <row r="298" spans="1:8" ht="25.5">
      <c r="A298" s="61">
        <f t="shared" si="9"/>
        <v>286</v>
      </c>
      <c r="B298" s="64" t="s">
        <v>461</v>
      </c>
      <c r="C298" s="56" t="s">
        <v>436</v>
      </c>
      <c r="D298" s="56" t="s">
        <v>431</v>
      </c>
      <c r="E298" s="56" t="s">
        <v>320</v>
      </c>
      <c r="F298" s="65">
        <v>91408.58</v>
      </c>
      <c r="G298" s="65">
        <v>91408.58</v>
      </c>
      <c r="H298" s="66">
        <f t="shared" si="8"/>
        <v>100</v>
      </c>
    </row>
    <row r="299" spans="1:8" ht="51">
      <c r="A299" s="61">
        <f t="shared" si="9"/>
        <v>287</v>
      </c>
      <c r="B299" s="64" t="s">
        <v>230</v>
      </c>
      <c r="C299" s="56" t="s">
        <v>436</v>
      </c>
      <c r="D299" s="56" t="s">
        <v>433</v>
      </c>
      <c r="E299" s="56" t="s">
        <v>314</v>
      </c>
      <c r="F299" s="65">
        <v>3856000</v>
      </c>
      <c r="G299" s="65">
        <v>1250211.04</v>
      </c>
      <c r="H299" s="66">
        <f t="shared" si="8"/>
        <v>32.42248547717843</v>
      </c>
    </row>
    <row r="300" spans="1:8" ht="12.75">
      <c r="A300" s="61">
        <f t="shared" si="9"/>
        <v>288</v>
      </c>
      <c r="B300" s="64" t="s">
        <v>485</v>
      </c>
      <c r="C300" s="56" t="s">
        <v>436</v>
      </c>
      <c r="D300" s="56" t="s">
        <v>433</v>
      </c>
      <c r="E300" s="56" t="s">
        <v>341</v>
      </c>
      <c r="F300" s="65">
        <v>3506695.84</v>
      </c>
      <c r="G300" s="65">
        <v>900906.88</v>
      </c>
      <c r="H300" s="66">
        <f t="shared" si="8"/>
        <v>25.691047102619542</v>
      </c>
    </row>
    <row r="301" spans="1:8" ht="25.5">
      <c r="A301" s="61">
        <f t="shared" si="9"/>
        <v>289</v>
      </c>
      <c r="B301" s="64" t="s">
        <v>461</v>
      </c>
      <c r="C301" s="56" t="s">
        <v>436</v>
      </c>
      <c r="D301" s="56" t="s">
        <v>433</v>
      </c>
      <c r="E301" s="56" t="s">
        <v>320</v>
      </c>
      <c r="F301" s="65">
        <v>349304.16</v>
      </c>
      <c r="G301" s="65">
        <v>349304.16</v>
      </c>
      <c r="H301" s="66">
        <f t="shared" si="8"/>
        <v>100</v>
      </c>
    </row>
    <row r="302" spans="1:8" ht="12.75">
      <c r="A302" s="62">
        <f t="shared" si="9"/>
        <v>290</v>
      </c>
      <c r="B302" s="55" t="s">
        <v>233</v>
      </c>
      <c r="C302" s="63" t="s">
        <v>437</v>
      </c>
      <c r="D302" s="63" t="s">
        <v>316</v>
      </c>
      <c r="E302" s="63" t="s">
        <v>314</v>
      </c>
      <c r="F302" s="58">
        <v>39561613.03</v>
      </c>
      <c r="G302" s="58">
        <v>13817531.01</v>
      </c>
      <c r="H302" s="60">
        <f t="shared" si="8"/>
        <v>34.92661181312808</v>
      </c>
    </row>
    <row r="303" spans="1:8" ht="12.75">
      <c r="A303" s="61">
        <f t="shared" si="9"/>
        <v>291</v>
      </c>
      <c r="B303" s="64" t="s">
        <v>168</v>
      </c>
      <c r="C303" s="56" t="s">
        <v>169</v>
      </c>
      <c r="D303" s="56" t="s">
        <v>316</v>
      </c>
      <c r="E303" s="56" t="s">
        <v>314</v>
      </c>
      <c r="F303" s="65">
        <v>5529835</v>
      </c>
      <c r="G303" s="65">
        <v>3207216.58</v>
      </c>
      <c r="H303" s="66">
        <f t="shared" si="8"/>
        <v>57.99841369588785</v>
      </c>
    </row>
    <row r="304" spans="1:8" ht="12.75">
      <c r="A304" s="61">
        <f t="shared" si="9"/>
        <v>292</v>
      </c>
      <c r="B304" s="64" t="s">
        <v>235</v>
      </c>
      <c r="C304" s="56" t="s">
        <v>169</v>
      </c>
      <c r="D304" s="56" t="s">
        <v>440</v>
      </c>
      <c r="E304" s="56" t="s">
        <v>314</v>
      </c>
      <c r="F304" s="65">
        <v>5529835</v>
      </c>
      <c r="G304" s="65">
        <v>3207216.58</v>
      </c>
      <c r="H304" s="66">
        <f t="shared" si="8"/>
        <v>57.99841369588785</v>
      </c>
    </row>
    <row r="305" spans="1:8" ht="38.25">
      <c r="A305" s="61">
        <f t="shared" si="9"/>
        <v>293</v>
      </c>
      <c r="B305" s="64" t="s">
        <v>236</v>
      </c>
      <c r="C305" s="56" t="s">
        <v>169</v>
      </c>
      <c r="D305" s="56" t="s">
        <v>441</v>
      </c>
      <c r="E305" s="56" t="s">
        <v>314</v>
      </c>
      <c r="F305" s="65">
        <v>5529835</v>
      </c>
      <c r="G305" s="65">
        <v>3207216.58</v>
      </c>
      <c r="H305" s="66">
        <f t="shared" si="8"/>
        <v>57.99841369588785</v>
      </c>
    </row>
    <row r="306" spans="1:8" ht="12.75">
      <c r="A306" s="61">
        <f t="shared" si="9"/>
        <v>294</v>
      </c>
      <c r="B306" s="64" t="s">
        <v>485</v>
      </c>
      <c r="C306" s="56" t="s">
        <v>169</v>
      </c>
      <c r="D306" s="56" t="s">
        <v>441</v>
      </c>
      <c r="E306" s="56" t="s">
        <v>341</v>
      </c>
      <c r="F306" s="65">
        <v>5529835</v>
      </c>
      <c r="G306" s="65">
        <v>3207216.58</v>
      </c>
      <c r="H306" s="66">
        <f t="shared" si="8"/>
        <v>57.99841369588785</v>
      </c>
    </row>
    <row r="307" spans="1:8" ht="12.75">
      <c r="A307" s="61">
        <f t="shared" si="9"/>
        <v>295</v>
      </c>
      <c r="B307" s="64" t="s">
        <v>234</v>
      </c>
      <c r="C307" s="56" t="s">
        <v>438</v>
      </c>
      <c r="D307" s="56" t="s">
        <v>316</v>
      </c>
      <c r="E307" s="56" t="s">
        <v>314</v>
      </c>
      <c r="F307" s="65">
        <v>34031778.03</v>
      </c>
      <c r="G307" s="65">
        <v>10610314.43</v>
      </c>
      <c r="H307" s="66">
        <f t="shared" si="8"/>
        <v>31.177667004782116</v>
      </c>
    </row>
    <row r="308" spans="1:8" ht="12.75">
      <c r="A308" s="61">
        <f t="shared" si="9"/>
        <v>296</v>
      </c>
      <c r="B308" s="64" t="s">
        <v>489</v>
      </c>
      <c r="C308" s="56" t="s">
        <v>438</v>
      </c>
      <c r="D308" s="56" t="s">
        <v>345</v>
      </c>
      <c r="E308" s="56" t="s">
        <v>314</v>
      </c>
      <c r="F308" s="65">
        <v>34031778.03</v>
      </c>
      <c r="G308" s="65">
        <v>10610314.43</v>
      </c>
      <c r="H308" s="66">
        <f t="shared" si="8"/>
        <v>31.177667004782116</v>
      </c>
    </row>
    <row r="309" spans="1:8" ht="51">
      <c r="A309" s="61">
        <f t="shared" si="9"/>
        <v>297</v>
      </c>
      <c r="B309" s="64" t="s">
        <v>263</v>
      </c>
      <c r="C309" s="56" t="s">
        <v>438</v>
      </c>
      <c r="D309" s="56" t="s">
        <v>378</v>
      </c>
      <c r="E309" s="56" t="s">
        <v>314</v>
      </c>
      <c r="F309" s="65">
        <v>520357.58</v>
      </c>
      <c r="G309" s="65">
        <v>392969.71</v>
      </c>
      <c r="H309" s="66">
        <f t="shared" si="8"/>
        <v>75.51916703125569</v>
      </c>
    </row>
    <row r="310" spans="1:8" ht="12.75">
      <c r="A310" s="61">
        <f t="shared" si="9"/>
        <v>298</v>
      </c>
      <c r="B310" s="64" t="s">
        <v>490</v>
      </c>
      <c r="C310" s="56" t="s">
        <v>438</v>
      </c>
      <c r="D310" s="56" t="s">
        <v>378</v>
      </c>
      <c r="E310" s="56" t="s">
        <v>347</v>
      </c>
      <c r="F310" s="65">
        <v>520357.58</v>
      </c>
      <c r="G310" s="65">
        <v>392969.71</v>
      </c>
      <c r="H310" s="66">
        <f t="shared" si="8"/>
        <v>75.51916703125569</v>
      </c>
    </row>
    <row r="311" spans="1:8" ht="38.25">
      <c r="A311" s="61">
        <f t="shared" si="9"/>
        <v>299</v>
      </c>
      <c r="B311" s="64" t="s">
        <v>278</v>
      </c>
      <c r="C311" s="56" t="s">
        <v>438</v>
      </c>
      <c r="D311" s="56" t="s">
        <v>439</v>
      </c>
      <c r="E311" s="56" t="s">
        <v>314</v>
      </c>
      <c r="F311" s="65">
        <v>33511420.45</v>
      </c>
      <c r="G311" s="65">
        <v>10217344.72</v>
      </c>
      <c r="H311" s="66">
        <f t="shared" si="8"/>
        <v>30.489142455911626</v>
      </c>
    </row>
    <row r="312" spans="1:8" ht="12.75">
      <c r="A312" s="61">
        <f t="shared" si="9"/>
        <v>300</v>
      </c>
      <c r="B312" s="64" t="s">
        <v>490</v>
      </c>
      <c r="C312" s="56" t="s">
        <v>438</v>
      </c>
      <c r="D312" s="56" t="s">
        <v>439</v>
      </c>
      <c r="E312" s="56" t="s">
        <v>347</v>
      </c>
      <c r="F312" s="65">
        <v>33511420.45</v>
      </c>
      <c r="G312" s="65">
        <v>10217344.72</v>
      </c>
      <c r="H312" s="66">
        <f t="shared" si="8"/>
        <v>30.489142455911626</v>
      </c>
    </row>
    <row r="313" spans="1:8" ht="38.25">
      <c r="A313" s="62">
        <f t="shared" si="9"/>
        <v>301</v>
      </c>
      <c r="B313" s="55" t="s">
        <v>237</v>
      </c>
      <c r="C313" s="63" t="s">
        <v>442</v>
      </c>
      <c r="D313" s="63" t="s">
        <v>316</v>
      </c>
      <c r="E313" s="63" t="s">
        <v>314</v>
      </c>
      <c r="F313" s="58">
        <v>177007410.61</v>
      </c>
      <c r="G313" s="58">
        <f>111275098.08+G323</f>
        <v>112325198.08</v>
      </c>
      <c r="H313" s="60">
        <f t="shared" si="8"/>
        <v>63.45790704067517</v>
      </c>
    </row>
    <row r="314" spans="1:8" ht="38.25">
      <c r="A314" s="61">
        <f t="shared" si="9"/>
        <v>302</v>
      </c>
      <c r="B314" s="64" t="s">
        <v>238</v>
      </c>
      <c r="C314" s="56" t="s">
        <v>443</v>
      </c>
      <c r="D314" s="56" t="s">
        <v>316</v>
      </c>
      <c r="E314" s="56" t="s">
        <v>314</v>
      </c>
      <c r="F314" s="65">
        <v>40332000</v>
      </c>
      <c r="G314" s="65">
        <v>32251000</v>
      </c>
      <c r="H314" s="66">
        <f t="shared" si="8"/>
        <v>79.96380045621343</v>
      </c>
    </row>
    <row r="315" spans="1:8" ht="12.75">
      <c r="A315" s="61">
        <f t="shared" si="9"/>
        <v>303</v>
      </c>
      <c r="B315" s="64" t="s">
        <v>239</v>
      </c>
      <c r="C315" s="56" t="s">
        <v>443</v>
      </c>
      <c r="D315" s="56" t="s">
        <v>444</v>
      </c>
      <c r="E315" s="56" t="s">
        <v>314</v>
      </c>
      <c r="F315" s="65">
        <v>9257000</v>
      </c>
      <c r="G315" s="65">
        <v>6925200</v>
      </c>
      <c r="H315" s="66">
        <f t="shared" si="8"/>
        <v>74.8104137409528</v>
      </c>
    </row>
    <row r="316" spans="1:8" ht="25.5">
      <c r="A316" s="61">
        <f t="shared" si="9"/>
        <v>304</v>
      </c>
      <c r="B316" s="64" t="s">
        <v>240</v>
      </c>
      <c r="C316" s="56" t="s">
        <v>443</v>
      </c>
      <c r="D316" s="56" t="s">
        <v>445</v>
      </c>
      <c r="E316" s="56" t="s">
        <v>314</v>
      </c>
      <c r="F316" s="65">
        <v>9257000</v>
      </c>
      <c r="G316" s="65">
        <v>6925200</v>
      </c>
      <c r="H316" s="66">
        <f t="shared" si="8"/>
        <v>74.8104137409528</v>
      </c>
    </row>
    <row r="317" spans="1:8" ht="12.75">
      <c r="A317" s="61">
        <f t="shared" si="9"/>
        <v>305</v>
      </c>
      <c r="B317" s="64" t="s">
        <v>241</v>
      </c>
      <c r="C317" s="56" t="s">
        <v>443</v>
      </c>
      <c r="D317" s="56" t="s">
        <v>445</v>
      </c>
      <c r="E317" s="56" t="s">
        <v>446</v>
      </c>
      <c r="F317" s="65">
        <v>9257000</v>
      </c>
      <c r="G317" s="65">
        <v>6925200</v>
      </c>
      <c r="H317" s="66">
        <f t="shared" si="8"/>
        <v>74.8104137409528</v>
      </c>
    </row>
    <row r="318" spans="1:8" ht="12.75">
      <c r="A318" s="61">
        <f t="shared" si="9"/>
        <v>306</v>
      </c>
      <c r="B318" s="64" t="s">
        <v>545</v>
      </c>
      <c r="C318" s="56" t="s">
        <v>443</v>
      </c>
      <c r="D318" s="56" t="s">
        <v>546</v>
      </c>
      <c r="E318" s="56" t="s">
        <v>314</v>
      </c>
      <c r="F318" s="65">
        <v>31075000</v>
      </c>
      <c r="G318" s="65">
        <v>25325800</v>
      </c>
      <c r="H318" s="66">
        <f t="shared" si="8"/>
        <v>81.49895414320193</v>
      </c>
    </row>
    <row r="319" spans="1:8" ht="51">
      <c r="A319" s="61">
        <f t="shared" si="9"/>
        <v>307</v>
      </c>
      <c r="B319" s="64" t="s">
        <v>242</v>
      </c>
      <c r="C319" s="56" t="s">
        <v>443</v>
      </c>
      <c r="D319" s="56" t="s">
        <v>447</v>
      </c>
      <c r="E319" s="56" t="s">
        <v>314</v>
      </c>
      <c r="F319" s="65">
        <v>31075000</v>
      </c>
      <c r="G319" s="65">
        <v>25325800</v>
      </c>
      <c r="H319" s="66">
        <f t="shared" si="8"/>
        <v>81.49895414320193</v>
      </c>
    </row>
    <row r="320" spans="1:8" ht="25.5">
      <c r="A320" s="61">
        <f t="shared" si="9"/>
        <v>308</v>
      </c>
      <c r="B320" s="64" t="s">
        <v>243</v>
      </c>
      <c r="C320" s="56" t="s">
        <v>443</v>
      </c>
      <c r="D320" s="56" t="s">
        <v>447</v>
      </c>
      <c r="E320" s="56" t="s">
        <v>448</v>
      </c>
      <c r="F320" s="65">
        <v>31075000</v>
      </c>
      <c r="G320" s="65">
        <v>25325800</v>
      </c>
      <c r="H320" s="66">
        <f t="shared" si="8"/>
        <v>81.49895414320193</v>
      </c>
    </row>
    <row r="321" spans="1:8" ht="25.5">
      <c r="A321" s="61">
        <f t="shared" si="9"/>
        <v>309</v>
      </c>
      <c r="B321" s="64" t="s">
        <v>244</v>
      </c>
      <c r="C321" s="56" t="s">
        <v>449</v>
      </c>
      <c r="D321" s="56" t="s">
        <v>316</v>
      </c>
      <c r="E321" s="56" t="s">
        <v>314</v>
      </c>
      <c r="F321" s="65">
        <v>136675410.61</v>
      </c>
      <c r="G321" s="65">
        <f>79024098.08+G322</f>
        <v>80074198.08</v>
      </c>
      <c r="H321" s="66">
        <f t="shared" si="8"/>
        <v>58.587128235151084</v>
      </c>
    </row>
    <row r="322" spans="1:8" ht="25.5">
      <c r="A322" s="61">
        <f t="shared" si="9"/>
        <v>310</v>
      </c>
      <c r="B322" s="64" t="s">
        <v>245</v>
      </c>
      <c r="C322" s="56" t="s">
        <v>449</v>
      </c>
      <c r="D322" s="56" t="s">
        <v>450</v>
      </c>
      <c r="E322" s="56" t="s">
        <v>314</v>
      </c>
      <c r="F322" s="65">
        <v>1050100</v>
      </c>
      <c r="G322" s="65">
        <f>G323</f>
        <v>1050100</v>
      </c>
      <c r="H322" s="66">
        <f t="shared" si="8"/>
        <v>100</v>
      </c>
    </row>
    <row r="323" spans="1:8" ht="25.5">
      <c r="A323" s="61">
        <f t="shared" si="9"/>
        <v>311</v>
      </c>
      <c r="B323" s="64" t="s">
        <v>246</v>
      </c>
      <c r="C323" s="56" t="s">
        <v>449</v>
      </c>
      <c r="D323" s="56" t="s">
        <v>451</v>
      </c>
      <c r="E323" s="56" t="s">
        <v>314</v>
      </c>
      <c r="F323" s="65">
        <v>1050100</v>
      </c>
      <c r="G323" s="65">
        <f>G324</f>
        <v>1050100</v>
      </c>
      <c r="H323" s="66">
        <f t="shared" si="8"/>
        <v>100</v>
      </c>
    </row>
    <row r="324" spans="1:8" ht="12.75">
      <c r="A324" s="61">
        <f t="shared" si="9"/>
        <v>312</v>
      </c>
      <c r="B324" s="64" t="s">
        <v>247</v>
      </c>
      <c r="C324" s="56" t="s">
        <v>449</v>
      </c>
      <c r="D324" s="56" t="s">
        <v>451</v>
      </c>
      <c r="E324" s="56" t="s">
        <v>452</v>
      </c>
      <c r="F324" s="65">
        <v>1050100</v>
      </c>
      <c r="G324" s="65">
        <v>1050100</v>
      </c>
      <c r="H324" s="66">
        <f t="shared" si="8"/>
        <v>100</v>
      </c>
    </row>
    <row r="325" spans="1:8" ht="12.75">
      <c r="A325" s="61">
        <f t="shared" si="9"/>
        <v>313</v>
      </c>
      <c r="B325" s="64"/>
      <c r="C325" s="56" t="s">
        <v>449</v>
      </c>
      <c r="D325" s="56" t="s">
        <v>624</v>
      </c>
      <c r="E325" s="56" t="s">
        <v>314</v>
      </c>
      <c r="F325" s="65">
        <v>14221093.79</v>
      </c>
      <c r="G325" s="65">
        <v>14221093.79</v>
      </c>
      <c r="H325" s="66">
        <f t="shared" si="8"/>
        <v>100</v>
      </c>
    </row>
    <row r="326" spans="1:8" ht="76.5">
      <c r="A326" s="61">
        <f t="shared" si="9"/>
        <v>314</v>
      </c>
      <c r="B326" s="64" t="s">
        <v>625</v>
      </c>
      <c r="C326" s="56" t="s">
        <v>449</v>
      </c>
      <c r="D326" s="56" t="s">
        <v>626</v>
      </c>
      <c r="E326" s="56" t="s">
        <v>314</v>
      </c>
      <c r="F326" s="65">
        <v>6385617.97</v>
      </c>
      <c r="G326" s="65">
        <v>6385617.97</v>
      </c>
      <c r="H326" s="66">
        <f t="shared" si="8"/>
        <v>100</v>
      </c>
    </row>
    <row r="327" spans="1:8" ht="25.5">
      <c r="A327" s="61">
        <f t="shared" si="9"/>
        <v>315</v>
      </c>
      <c r="B327" s="64" t="s">
        <v>243</v>
      </c>
      <c r="C327" s="56" t="s">
        <v>449</v>
      </c>
      <c r="D327" s="56" t="s">
        <v>626</v>
      </c>
      <c r="E327" s="56" t="s">
        <v>448</v>
      </c>
      <c r="F327" s="65">
        <v>6385617.97</v>
      </c>
      <c r="G327" s="65">
        <v>6385617.97</v>
      </c>
      <c r="H327" s="66">
        <f t="shared" si="8"/>
        <v>100</v>
      </c>
    </row>
    <row r="328" spans="1:8" ht="63.75">
      <c r="A328" s="61">
        <f t="shared" si="9"/>
        <v>316</v>
      </c>
      <c r="B328" s="64" t="s">
        <v>627</v>
      </c>
      <c r="C328" s="56" t="s">
        <v>449</v>
      </c>
      <c r="D328" s="56" t="s">
        <v>628</v>
      </c>
      <c r="E328" s="56" t="s">
        <v>314</v>
      </c>
      <c r="F328" s="65">
        <v>7835475.82</v>
      </c>
      <c r="G328" s="65">
        <v>7835475.82</v>
      </c>
      <c r="H328" s="66">
        <f t="shared" si="8"/>
        <v>100</v>
      </c>
    </row>
    <row r="329" spans="1:8" ht="25.5">
      <c r="A329" s="61">
        <f t="shared" si="9"/>
        <v>317</v>
      </c>
      <c r="B329" s="64" t="s">
        <v>243</v>
      </c>
      <c r="C329" s="56" t="s">
        <v>449</v>
      </c>
      <c r="D329" s="56" t="s">
        <v>628</v>
      </c>
      <c r="E329" s="56" t="s">
        <v>448</v>
      </c>
      <c r="F329" s="65">
        <v>7835475.82</v>
      </c>
      <c r="G329" s="65">
        <v>7835475.82</v>
      </c>
      <c r="H329" s="66">
        <f t="shared" si="8"/>
        <v>100</v>
      </c>
    </row>
    <row r="330" spans="1:8" ht="25.5">
      <c r="A330" s="61">
        <f t="shared" si="9"/>
        <v>318</v>
      </c>
      <c r="B330" s="64" t="s">
        <v>216</v>
      </c>
      <c r="C330" s="56" t="s">
        <v>449</v>
      </c>
      <c r="D330" s="56" t="s">
        <v>416</v>
      </c>
      <c r="E330" s="56" t="s">
        <v>314</v>
      </c>
      <c r="F330" s="65">
        <v>69000</v>
      </c>
      <c r="G330" s="65">
        <v>0</v>
      </c>
      <c r="H330" s="66">
        <f t="shared" si="8"/>
        <v>0</v>
      </c>
    </row>
    <row r="331" spans="1:8" ht="38.25">
      <c r="A331" s="61">
        <f t="shared" si="9"/>
        <v>319</v>
      </c>
      <c r="B331" s="64" t="s">
        <v>468</v>
      </c>
      <c r="C331" s="56" t="s">
        <v>449</v>
      </c>
      <c r="D331" s="56" t="s">
        <v>469</v>
      </c>
      <c r="E331" s="56" t="s">
        <v>314</v>
      </c>
      <c r="F331" s="65">
        <v>69000</v>
      </c>
      <c r="G331" s="65">
        <v>0</v>
      </c>
      <c r="H331" s="66">
        <f t="shared" si="8"/>
        <v>0</v>
      </c>
    </row>
    <row r="332" spans="1:8" ht="25.5">
      <c r="A332" s="61">
        <f t="shared" si="9"/>
        <v>320</v>
      </c>
      <c r="B332" s="64" t="s">
        <v>243</v>
      </c>
      <c r="C332" s="56" t="s">
        <v>449</v>
      </c>
      <c r="D332" s="56" t="s">
        <v>469</v>
      </c>
      <c r="E332" s="56" t="s">
        <v>448</v>
      </c>
      <c r="F332" s="65">
        <v>69000</v>
      </c>
      <c r="G332" s="65">
        <v>0</v>
      </c>
      <c r="H332" s="66">
        <f t="shared" si="8"/>
        <v>0</v>
      </c>
    </row>
    <row r="333" spans="1:8" ht="12.75">
      <c r="A333" s="61">
        <f t="shared" si="9"/>
        <v>321</v>
      </c>
      <c r="B333" s="64" t="s">
        <v>248</v>
      </c>
      <c r="C333" s="56" t="s">
        <v>449</v>
      </c>
      <c r="D333" s="56" t="s">
        <v>453</v>
      </c>
      <c r="E333" s="56" t="s">
        <v>314</v>
      </c>
      <c r="F333" s="65">
        <v>40094700</v>
      </c>
      <c r="G333" s="65">
        <v>30526700</v>
      </c>
      <c r="H333" s="66">
        <f t="shared" si="8"/>
        <v>76.13649684372248</v>
      </c>
    </row>
    <row r="334" spans="1:8" ht="25.5">
      <c r="A334" s="61">
        <f t="shared" si="9"/>
        <v>322</v>
      </c>
      <c r="B334" s="64" t="s">
        <v>249</v>
      </c>
      <c r="C334" s="56" t="s">
        <v>449</v>
      </c>
      <c r="D334" s="56" t="s">
        <v>454</v>
      </c>
      <c r="E334" s="56" t="s">
        <v>314</v>
      </c>
      <c r="F334" s="65">
        <v>36693000</v>
      </c>
      <c r="G334" s="65">
        <v>27125000</v>
      </c>
      <c r="H334" s="66">
        <f aca="true" t="shared" si="10" ref="H334:H370">G334/F334*100</f>
        <v>73.92418172403455</v>
      </c>
    </row>
    <row r="335" spans="1:8" ht="25.5">
      <c r="A335" s="61">
        <f aca="true" t="shared" si="11" ref="A335:A370">1+A334</f>
        <v>323</v>
      </c>
      <c r="B335" s="64" t="s">
        <v>243</v>
      </c>
      <c r="C335" s="56" t="s">
        <v>449</v>
      </c>
      <c r="D335" s="56" t="s">
        <v>454</v>
      </c>
      <c r="E335" s="56" t="s">
        <v>448</v>
      </c>
      <c r="F335" s="65">
        <v>36693000</v>
      </c>
      <c r="G335" s="65">
        <v>27125000</v>
      </c>
      <c r="H335" s="66">
        <f t="shared" si="10"/>
        <v>73.92418172403455</v>
      </c>
    </row>
    <row r="336" spans="1:8" ht="51">
      <c r="A336" s="61">
        <f t="shared" si="11"/>
        <v>324</v>
      </c>
      <c r="B336" s="64" t="s">
        <v>581</v>
      </c>
      <c r="C336" s="56" t="s">
        <v>449</v>
      </c>
      <c r="D336" s="56" t="s">
        <v>582</v>
      </c>
      <c r="E336" s="56" t="s">
        <v>314</v>
      </c>
      <c r="F336" s="65">
        <v>3121700</v>
      </c>
      <c r="G336" s="65">
        <v>3121700</v>
      </c>
      <c r="H336" s="66">
        <f t="shared" si="10"/>
        <v>100</v>
      </c>
    </row>
    <row r="337" spans="1:8" ht="25.5">
      <c r="A337" s="61">
        <f t="shared" si="11"/>
        <v>325</v>
      </c>
      <c r="B337" s="64" t="s">
        <v>243</v>
      </c>
      <c r="C337" s="56" t="s">
        <v>449</v>
      </c>
      <c r="D337" s="56" t="s">
        <v>582</v>
      </c>
      <c r="E337" s="56" t="s">
        <v>448</v>
      </c>
      <c r="F337" s="65">
        <v>3121700</v>
      </c>
      <c r="G337" s="65">
        <v>3121700</v>
      </c>
      <c r="H337" s="66">
        <f t="shared" si="10"/>
        <v>100</v>
      </c>
    </row>
    <row r="338" spans="1:8" ht="63.75">
      <c r="A338" s="61">
        <f t="shared" si="11"/>
        <v>326</v>
      </c>
      <c r="B338" s="64" t="s">
        <v>470</v>
      </c>
      <c r="C338" s="56" t="s">
        <v>449</v>
      </c>
      <c r="D338" s="56" t="s">
        <v>471</v>
      </c>
      <c r="E338" s="56" t="s">
        <v>314</v>
      </c>
      <c r="F338" s="65">
        <v>117000</v>
      </c>
      <c r="G338" s="65">
        <v>117000</v>
      </c>
      <c r="H338" s="66">
        <f t="shared" si="10"/>
        <v>100</v>
      </c>
    </row>
    <row r="339" spans="1:8" ht="25.5">
      <c r="A339" s="61">
        <f t="shared" si="11"/>
        <v>327</v>
      </c>
      <c r="B339" s="64" t="s">
        <v>243</v>
      </c>
      <c r="C339" s="56" t="s">
        <v>449</v>
      </c>
      <c r="D339" s="56" t="s">
        <v>471</v>
      </c>
      <c r="E339" s="56" t="s">
        <v>448</v>
      </c>
      <c r="F339" s="65">
        <v>117000</v>
      </c>
      <c r="G339" s="65">
        <v>117000</v>
      </c>
      <c r="H339" s="66">
        <f t="shared" si="10"/>
        <v>100</v>
      </c>
    </row>
    <row r="340" spans="1:8" ht="25.5">
      <c r="A340" s="61">
        <f t="shared" si="11"/>
        <v>328</v>
      </c>
      <c r="B340" s="64" t="s">
        <v>629</v>
      </c>
      <c r="C340" s="56" t="s">
        <v>449</v>
      </c>
      <c r="D340" s="56" t="s">
        <v>630</v>
      </c>
      <c r="E340" s="56" t="s">
        <v>314</v>
      </c>
      <c r="F340" s="65">
        <v>163000</v>
      </c>
      <c r="G340" s="65">
        <v>163000</v>
      </c>
      <c r="H340" s="66">
        <f t="shared" si="10"/>
        <v>100</v>
      </c>
    </row>
    <row r="341" spans="1:8" ht="25.5">
      <c r="A341" s="61">
        <f t="shared" si="11"/>
        <v>329</v>
      </c>
      <c r="B341" s="64" t="s">
        <v>243</v>
      </c>
      <c r="C341" s="56" t="s">
        <v>449</v>
      </c>
      <c r="D341" s="56" t="s">
        <v>630</v>
      </c>
      <c r="E341" s="56" t="s">
        <v>448</v>
      </c>
      <c r="F341" s="65">
        <v>163000</v>
      </c>
      <c r="G341" s="65">
        <v>163000</v>
      </c>
      <c r="H341" s="66">
        <f t="shared" si="10"/>
        <v>100</v>
      </c>
    </row>
    <row r="342" spans="1:8" ht="12.75">
      <c r="A342" s="61">
        <f t="shared" si="11"/>
        <v>330</v>
      </c>
      <c r="B342" s="64" t="s">
        <v>559</v>
      </c>
      <c r="C342" s="56" t="s">
        <v>449</v>
      </c>
      <c r="D342" s="56" t="s">
        <v>560</v>
      </c>
      <c r="E342" s="56" t="s">
        <v>314</v>
      </c>
      <c r="F342" s="65">
        <v>4442780</v>
      </c>
      <c r="G342" s="65">
        <v>0</v>
      </c>
      <c r="H342" s="66">
        <f t="shared" si="10"/>
        <v>0</v>
      </c>
    </row>
    <row r="343" spans="1:8" ht="38.25">
      <c r="A343" s="61">
        <f t="shared" si="11"/>
        <v>331</v>
      </c>
      <c r="B343" s="64" t="s">
        <v>567</v>
      </c>
      <c r="C343" s="56" t="s">
        <v>449</v>
      </c>
      <c r="D343" s="56" t="s">
        <v>568</v>
      </c>
      <c r="E343" s="56" t="s">
        <v>314</v>
      </c>
      <c r="F343" s="65">
        <v>4442780</v>
      </c>
      <c r="G343" s="65">
        <v>0</v>
      </c>
      <c r="H343" s="66">
        <f t="shared" si="10"/>
        <v>0</v>
      </c>
    </row>
    <row r="344" spans="1:8" ht="25.5">
      <c r="A344" s="61">
        <f t="shared" si="11"/>
        <v>332</v>
      </c>
      <c r="B344" s="64" t="s">
        <v>243</v>
      </c>
      <c r="C344" s="56" t="s">
        <v>449</v>
      </c>
      <c r="D344" s="56" t="s">
        <v>568</v>
      </c>
      <c r="E344" s="56" t="s">
        <v>448</v>
      </c>
      <c r="F344" s="65">
        <v>4442780</v>
      </c>
      <c r="G344" s="65">
        <v>0</v>
      </c>
      <c r="H344" s="66">
        <f t="shared" si="10"/>
        <v>0</v>
      </c>
    </row>
    <row r="345" spans="1:8" ht="12.75">
      <c r="A345" s="61">
        <f t="shared" si="11"/>
        <v>333</v>
      </c>
      <c r="B345" s="64" t="s">
        <v>545</v>
      </c>
      <c r="C345" s="56" t="s">
        <v>449</v>
      </c>
      <c r="D345" s="56" t="s">
        <v>546</v>
      </c>
      <c r="E345" s="56" t="s">
        <v>314</v>
      </c>
      <c r="F345" s="65">
        <v>500</v>
      </c>
      <c r="G345" s="65">
        <v>500</v>
      </c>
      <c r="H345" s="66">
        <f t="shared" si="10"/>
        <v>100</v>
      </c>
    </row>
    <row r="346" spans="1:8" ht="63.75">
      <c r="A346" s="61">
        <f t="shared" si="11"/>
        <v>334</v>
      </c>
      <c r="B346" s="64" t="s">
        <v>487</v>
      </c>
      <c r="C346" s="56" t="s">
        <v>449</v>
      </c>
      <c r="D346" s="56" t="s">
        <v>343</v>
      </c>
      <c r="E346" s="56" t="s">
        <v>314</v>
      </c>
      <c r="F346" s="65">
        <v>500</v>
      </c>
      <c r="G346" s="65">
        <v>500</v>
      </c>
      <c r="H346" s="66">
        <f t="shared" si="10"/>
        <v>100</v>
      </c>
    </row>
    <row r="347" spans="1:8" ht="12.75">
      <c r="A347" s="61">
        <f t="shared" si="11"/>
        <v>335</v>
      </c>
      <c r="B347" s="64" t="s">
        <v>247</v>
      </c>
      <c r="C347" s="56" t="s">
        <v>449</v>
      </c>
      <c r="D347" s="56" t="s">
        <v>343</v>
      </c>
      <c r="E347" s="56" t="s">
        <v>452</v>
      </c>
      <c r="F347" s="65">
        <v>500</v>
      </c>
      <c r="G347" s="65">
        <v>500</v>
      </c>
      <c r="H347" s="66">
        <f t="shared" si="10"/>
        <v>100</v>
      </c>
    </row>
    <row r="348" spans="1:8" ht="12.75">
      <c r="A348" s="61">
        <f t="shared" si="11"/>
        <v>336</v>
      </c>
      <c r="B348" s="64" t="s">
        <v>489</v>
      </c>
      <c r="C348" s="56" t="s">
        <v>449</v>
      </c>
      <c r="D348" s="56" t="s">
        <v>345</v>
      </c>
      <c r="E348" s="56" t="s">
        <v>314</v>
      </c>
      <c r="F348" s="65">
        <v>55104607.82</v>
      </c>
      <c r="G348" s="65">
        <v>29595414.29</v>
      </c>
      <c r="H348" s="66">
        <f t="shared" si="10"/>
        <v>53.707694257935465</v>
      </c>
    </row>
    <row r="349" spans="1:8" ht="51">
      <c r="A349" s="61">
        <f t="shared" si="11"/>
        <v>337</v>
      </c>
      <c r="B349" s="64" t="s">
        <v>258</v>
      </c>
      <c r="C349" s="56" t="s">
        <v>449</v>
      </c>
      <c r="D349" s="56" t="s">
        <v>362</v>
      </c>
      <c r="E349" s="56" t="s">
        <v>314</v>
      </c>
      <c r="F349" s="65">
        <v>11036876</v>
      </c>
      <c r="G349" s="65">
        <v>6131594</v>
      </c>
      <c r="H349" s="66">
        <f t="shared" si="10"/>
        <v>55.55552132686822</v>
      </c>
    </row>
    <row r="350" spans="1:8" ht="25.5">
      <c r="A350" s="61">
        <f t="shared" si="11"/>
        <v>338</v>
      </c>
      <c r="B350" s="64" t="s">
        <v>243</v>
      </c>
      <c r="C350" s="56" t="s">
        <v>449</v>
      </c>
      <c r="D350" s="56" t="s">
        <v>362</v>
      </c>
      <c r="E350" s="56" t="s">
        <v>448</v>
      </c>
      <c r="F350" s="65">
        <v>11036876</v>
      </c>
      <c r="G350" s="65">
        <v>6131594</v>
      </c>
      <c r="H350" s="66">
        <f t="shared" si="10"/>
        <v>55.55552132686822</v>
      </c>
    </row>
    <row r="351" spans="1:8" ht="38.25">
      <c r="A351" s="61">
        <f t="shared" si="11"/>
        <v>339</v>
      </c>
      <c r="B351" s="64" t="s">
        <v>266</v>
      </c>
      <c r="C351" s="56" t="s">
        <v>449</v>
      </c>
      <c r="D351" s="56" t="s">
        <v>401</v>
      </c>
      <c r="E351" s="56" t="s">
        <v>314</v>
      </c>
      <c r="F351" s="65">
        <v>7590680.82</v>
      </c>
      <c r="G351" s="65">
        <v>5174906.53</v>
      </c>
      <c r="H351" s="66">
        <f t="shared" si="10"/>
        <v>68.17447146987271</v>
      </c>
    </row>
    <row r="352" spans="1:8" ht="25.5">
      <c r="A352" s="61">
        <f t="shared" si="11"/>
        <v>340</v>
      </c>
      <c r="B352" s="64" t="s">
        <v>243</v>
      </c>
      <c r="C352" s="56" t="s">
        <v>449</v>
      </c>
      <c r="D352" s="56" t="s">
        <v>401</v>
      </c>
      <c r="E352" s="56" t="s">
        <v>448</v>
      </c>
      <c r="F352" s="65">
        <v>7590680.82</v>
      </c>
      <c r="G352" s="65">
        <v>5174906.53</v>
      </c>
      <c r="H352" s="66">
        <f t="shared" si="10"/>
        <v>68.17447146987271</v>
      </c>
    </row>
    <row r="353" spans="1:8" ht="63.75">
      <c r="A353" s="61">
        <f t="shared" si="11"/>
        <v>341</v>
      </c>
      <c r="B353" s="64" t="s">
        <v>264</v>
      </c>
      <c r="C353" s="56" t="s">
        <v>449</v>
      </c>
      <c r="D353" s="56" t="s">
        <v>380</v>
      </c>
      <c r="E353" s="56" t="s">
        <v>314</v>
      </c>
      <c r="F353" s="65">
        <v>36477051</v>
      </c>
      <c r="G353" s="65">
        <v>18288913.76</v>
      </c>
      <c r="H353" s="66">
        <f t="shared" si="10"/>
        <v>50.138136879541065</v>
      </c>
    </row>
    <row r="354" spans="1:8" ht="25.5">
      <c r="A354" s="61">
        <f t="shared" si="11"/>
        <v>342</v>
      </c>
      <c r="B354" s="64" t="s">
        <v>243</v>
      </c>
      <c r="C354" s="56" t="s">
        <v>449</v>
      </c>
      <c r="D354" s="56" t="s">
        <v>380</v>
      </c>
      <c r="E354" s="56" t="s">
        <v>448</v>
      </c>
      <c r="F354" s="65">
        <v>36477051</v>
      </c>
      <c r="G354" s="65">
        <v>18288913.76</v>
      </c>
      <c r="H354" s="66">
        <f t="shared" si="10"/>
        <v>50.138136879541065</v>
      </c>
    </row>
    <row r="355" spans="1:8" ht="38.25">
      <c r="A355" s="61">
        <f t="shared" si="11"/>
        <v>343</v>
      </c>
      <c r="B355" s="64" t="s">
        <v>505</v>
      </c>
      <c r="C355" s="56" t="s">
        <v>449</v>
      </c>
      <c r="D355" s="56" t="s">
        <v>370</v>
      </c>
      <c r="E355" s="56" t="s">
        <v>314</v>
      </c>
      <c r="F355" s="65">
        <v>4844229</v>
      </c>
      <c r="G355" s="65">
        <v>4660390</v>
      </c>
      <c r="H355" s="66">
        <f t="shared" si="10"/>
        <v>96.20498948336258</v>
      </c>
    </row>
    <row r="356" spans="1:8" ht="63.75">
      <c r="A356" s="61">
        <f t="shared" si="11"/>
        <v>344</v>
      </c>
      <c r="B356" s="64" t="s">
        <v>583</v>
      </c>
      <c r="C356" s="56" t="s">
        <v>449</v>
      </c>
      <c r="D356" s="56" t="s">
        <v>584</v>
      </c>
      <c r="E356" s="56" t="s">
        <v>314</v>
      </c>
      <c r="F356" s="65">
        <v>87100</v>
      </c>
      <c r="G356" s="65">
        <v>0</v>
      </c>
      <c r="H356" s="66">
        <f t="shared" si="10"/>
        <v>0</v>
      </c>
    </row>
    <row r="357" spans="1:8" ht="25.5">
      <c r="A357" s="61">
        <f t="shared" si="11"/>
        <v>345</v>
      </c>
      <c r="B357" s="64" t="s">
        <v>243</v>
      </c>
      <c r="C357" s="56" t="s">
        <v>449</v>
      </c>
      <c r="D357" s="56" t="s">
        <v>584</v>
      </c>
      <c r="E357" s="56" t="s">
        <v>448</v>
      </c>
      <c r="F357" s="65">
        <v>87100</v>
      </c>
      <c r="G357" s="65">
        <v>0</v>
      </c>
      <c r="H357" s="66">
        <f t="shared" si="10"/>
        <v>0</v>
      </c>
    </row>
    <row r="358" spans="1:8" ht="51">
      <c r="A358" s="61">
        <f t="shared" si="11"/>
        <v>346</v>
      </c>
      <c r="B358" s="64" t="s">
        <v>250</v>
      </c>
      <c r="C358" s="56" t="s">
        <v>449</v>
      </c>
      <c r="D358" s="56" t="s">
        <v>455</v>
      </c>
      <c r="E358" s="56" t="s">
        <v>314</v>
      </c>
      <c r="F358" s="65">
        <v>4757129</v>
      </c>
      <c r="G358" s="65">
        <v>4660390</v>
      </c>
      <c r="H358" s="66">
        <f t="shared" si="10"/>
        <v>97.96644152386871</v>
      </c>
    </row>
    <row r="359" spans="1:8" ht="25.5">
      <c r="A359" s="61">
        <f t="shared" si="11"/>
        <v>347</v>
      </c>
      <c r="B359" s="64" t="s">
        <v>243</v>
      </c>
      <c r="C359" s="56" t="s">
        <v>449</v>
      </c>
      <c r="D359" s="56" t="s">
        <v>455</v>
      </c>
      <c r="E359" s="56" t="s">
        <v>448</v>
      </c>
      <c r="F359" s="65">
        <v>4757129</v>
      </c>
      <c r="G359" s="65">
        <v>4660390</v>
      </c>
      <c r="H359" s="66">
        <f t="shared" si="10"/>
        <v>97.96644152386871</v>
      </c>
    </row>
    <row r="360" spans="1:8" ht="38.25">
      <c r="A360" s="61">
        <f t="shared" si="11"/>
        <v>348</v>
      </c>
      <c r="B360" s="64" t="s">
        <v>506</v>
      </c>
      <c r="C360" s="56" t="s">
        <v>449</v>
      </c>
      <c r="D360" s="56" t="s">
        <v>371</v>
      </c>
      <c r="E360" s="56" t="s">
        <v>314</v>
      </c>
      <c r="F360" s="65">
        <v>10493200</v>
      </c>
      <c r="G360" s="65">
        <v>0</v>
      </c>
      <c r="H360" s="66">
        <f t="shared" si="10"/>
        <v>0</v>
      </c>
    </row>
    <row r="361" spans="1:8" ht="38.25">
      <c r="A361" s="61">
        <f t="shared" si="11"/>
        <v>349</v>
      </c>
      <c r="B361" s="64" t="s">
        <v>507</v>
      </c>
      <c r="C361" s="56" t="s">
        <v>449</v>
      </c>
      <c r="D361" s="56" t="s">
        <v>372</v>
      </c>
      <c r="E361" s="56" t="s">
        <v>314</v>
      </c>
      <c r="F361" s="65">
        <v>10493200</v>
      </c>
      <c r="G361" s="65">
        <v>0</v>
      </c>
      <c r="H361" s="66">
        <f t="shared" si="10"/>
        <v>0</v>
      </c>
    </row>
    <row r="362" spans="1:8" ht="25.5">
      <c r="A362" s="61">
        <f t="shared" si="11"/>
        <v>350</v>
      </c>
      <c r="B362" s="64" t="s">
        <v>243</v>
      </c>
      <c r="C362" s="56" t="s">
        <v>449</v>
      </c>
      <c r="D362" s="56" t="s">
        <v>372</v>
      </c>
      <c r="E362" s="56" t="s">
        <v>448</v>
      </c>
      <c r="F362" s="65">
        <v>10493200</v>
      </c>
      <c r="G362" s="65">
        <v>0</v>
      </c>
      <c r="H362" s="66">
        <f t="shared" si="10"/>
        <v>0</v>
      </c>
    </row>
    <row r="363" spans="1:8" ht="25.5">
      <c r="A363" s="61">
        <f t="shared" si="11"/>
        <v>351</v>
      </c>
      <c r="B363" s="64" t="s">
        <v>218</v>
      </c>
      <c r="C363" s="56" t="s">
        <v>449</v>
      </c>
      <c r="D363" s="56" t="s">
        <v>420</v>
      </c>
      <c r="E363" s="56" t="s">
        <v>314</v>
      </c>
      <c r="F363" s="65">
        <v>1140000</v>
      </c>
      <c r="G363" s="65">
        <v>20000</v>
      </c>
      <c r="H363" s="66">
        <f t="shared" si="10"/>
        <v>1.7543859649122806</v>
      </c>
    </row>
    <row r="364" spans="1:8" ht="89.25">
      <c r="A364" s="61">
        <f t="shared" si="11"/>
        <v>352</v>
      </c>
      <c r="B364" s="64" t="s">
        <v>585</v>
      </c>
      <c r="C364" s="56" t="s">
        <v>449</v>
      </c>
      <c r="D364" s="56" t="s">
        <v>421</v>
      </c>
      <c r="E364" s="56" t="s">
        <v>314</v>
      </c>
      <c r="F364" s="65">
        <v>20000</v>
      </c>
      <c r="G364" s="65">
        <v>20000</v>
      </c>
      <c r="H364" s="66">
        <f t="shared" si="10"/>
        <v>100</v>
      </c>
    </row>
    <row r="365" spans="1:8" ht="25.5">
      <c r="A365" s="61">
        <f t="shared" si="11"/>
        <v>353</v>
      </c>
      <c r="B365" s="64" t="s">
        <v>243</v>
      </c>
      <c r="C365" s="56" t="s">
        <v>449</v>
      </c>
      <c r="D365" s="56" t="s">
        <v>421</v>
      </c>
      <c r="E365" s="56" t="s">
        <v>448</v>
      </c>
      <c r="F365" s="65">
        <v>20000</v>
      </c>
      <c r="G365" s="65">
        <v>20000</v>
      </c>
      <c r="H365" s="66">
        <f t="shared" si="10"/>
        <v>100</v>
      </c>
    </row>
    <row r="366" spans="1:8" ht="89.25">
      <c r="A366" s="61">
        <f t="shared" si="11"/>
        <v>354</v>
      </c>
      <c r="B366" s="64" t="s">
        <v>569</v>
      </c>
      <c r="C366" s="56" t="s">
        <v>449</v>
      </c>
      <c r="D366" s="56" t="s">
        <v>456</v>
      </c>
      <c r="E366" s="56" t="s">
        <v>314</v>
      </c>
      <c r="F366" s="65">
        <v>1120000</v>
      </c>
      <c r="G366" s="65">
        <v>0</v>
      </c>
      <c r="H366" s="66">
        <f t="shared" si="10"/>
        <v>0</v>
      </c>
    </row>
    <row r="367" spans="1:8" ht="25.5">
      <c r="A367" s="61">
        <f t="shared" si="11"/>
        <v>355</v>
      </c>
      <c r="B367" s="64" t="s">
        <v>243</v>
      </c>
      <c r="C367" s="56" t="s">
        <v>449</v>
      </c>
      <c r="D367" s="56" t="s">
        <v>456</v>
      </c>
      <c r="E367" s="56" t="s">
        <v>448</v>
      </c>
      <c r="F367" s="65">
        <v>1120000</v>
      </c>
      <c r="G367" s="65">
        <v>0</v>
      </c>
      <c r="H367" s="66">
        <f t="shared" si="10"/>
        <v>0</v>
      </c>
    </row>
    <row r="368" spans="1:8" ht="51">
      <c r="A368" s="61">
        <f t="shared" si="11"/>
        <v>356</v>
      </c>
      <c r="B368" s="64" t="s">
        <v>279</v>
      </c>
      <c r="C368" s="56" t="s">
        <v>449</v>
      </c>
      <c r="D368" s="56" t="s">
        <v>280</v>
      </c>
      <c r="E368" s="56" t="s">
        <v>314</v>
      </c>
      <c r="F368" s="65">
        <v>5215200</v>
      </c>
      <c r="G368" s="65">
        <v>0</v>
      </c>
      <c r="H368" s="66">
        <f t="shared" si="10"/>
        <v>0</v>
      </c>
    </row>
    <row r="369" spans="1:8" ht="12.75">
      <c r="A369" s="61">
        <f t="shared" si="11"/>
        <v>357</v>
      </c>
      <c r="B369" s="64" t="s">
        <v>281</v>
      </c>
      <c r="C369" s="56" t="s">
        <v>449</v>
      </c>
      <c r="D369" s="56" t="s">
        <v>282</v>
      </c>
      <c r="E369" s="56" t="s">
        <v>314</v>
      </c>
      <c r="F369" s="65">
        <v>5215200</v>
      </c>
      <c r="G369" s="65">
        <v>0</v>
      </c>
      <c r="H369" s="66">
        <f t="shared" si="10"/>
        <v>0</v>
      </c>
    </row>
    <row r="370" spans="1:8" ht="25.5">
      <c r="A370" s="61">
        <f t="shared" si="11"/>
        <v>358</v>
      </c>
      <c r="B370" s="64" t="s">
        <v>243</v>
      </c>
      <c r="C370" s="56" t="s">
        <v>449</v>
      </c>
      <c r="D370" s="56" t="s">
        <v>282</v>
      </c>
      <c r="E370" s="56" t="s">
        <v>448</v>
      </c>
      <c r="F370" s="65">
        <v>5215200</v>
      </c>
      <c r="G370" s="65">
        <v>0</v>
      </c>
      <c r="H370" s="66">
        <f t="shared" si="10"/>
        <v>0</v>
      </c>
    </row>
    <row r="371" spans="2:8" ht="12.75">
      <c r="B371" s="85" t="s">
        <v>472</v>
      </c>
      <c r="C371" s="85"/>
      <c r="D371" s="85"/>
      <c r="E371" s="85"/>
      <c r="F371" s="57">
        <v>922098947.12</v>
      </c>
      <c r="G371" s="59">
        <f>G13+G71+G83+G127+G140+G145+G239+G262+G302+G313</f>
        <v>526585386.46999997</v>
      </c>
      <c r="H371" s="59">
        <f>G371/F371*100</f>
        <v>57.10725384891598</v>
      </c>
    </row>
  </sheetData>
  <sheetProtection/>
  <mergeCells count="9">
    <mergeCell ref="B371:E371"/>
    <mergeCell ref="A7:H7"/>
    <mergeCell ref="A9:A11"/>
    <mergeCell ref="B9:B11"/>
    <mergeCell ref="C9:C11"/>
    <mergeCell ref="D9:D11"/>
    <mergeCell ref="G9:H10"/>
    <mergeCell ref="F9:F11"/>
    <mergeCell ref="E9:E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Глубоковская</cp:lastModifiedBy>
  <cp:lastPrinted>2013-11-18T03:10:45Z</cp:lastPrinted>
  <dcterms:created xsi:type="dcterms:W3CDTF">1996-10-08T23:32:33Z</dcterms:created>
  <dcterms:modified xsi:type="dcterms:W3CDTF">2013-11-26T09:37:06Z</dcterms:modified>
  <cp:category/>
  <cp:version/>
  <cp:contentType/>
  <cp:contentStatus/>
</cp:coreProperties>
</file>